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2120" windowHeight="9120" activeTab="6"/>
  </bookViews>
  <sheets>
    <sheet name="prospetto" sheetId="9" r:id="rId1"/>
    <sheet name="abitazioni" sheetId="2" r:id="rId2"/>
    <sheet name="ville" sheetId="3" r:id="rId3"/>
    <sheet name="&quot;B&quot;" sheetId="4" r:id="rId4"/>
    <sheet name="&quot;C1&quot;" sheetId="5" r:id="rId5"/>
    <sheet name="&quot;C6&quot;" sheetId="7" r:id="rId6"/>
    <sheet name="varie" sheetId="6" r:id="rId7"/>
  </sheets>
  <definedNames>
    <definedName name="_xlnm.Print_Area" localSheetId="0">prospetto!$A$1:$L$16</definedName>
  </definedNames>
  <calcPr calcId="145621"/>
</workbook>
</file>

<file path=xl/calcChain.xml><?xml version="1.0" encoding="utf-8"?>
<calcChain xmlns="http://schemas.openxmlformats.org/spreadsheetml/2006/main">
  <c r="F13" i="3" l="1"/>
  <c r="F12" i="3"/>
  <c r="G6" i="7"/>
  <c r="F12" i="7"/>
  <c r="F11" i="7"/>
  <c r="F10" i="7"/>
  <c r="F9" i="7"/>
  <c r="G8" i="7"/>
  <c r="G7" i="7"/>
  <c r="G5" i="7"/>
  <c r="G10" i="6"/>
  <c r="G9" i="6"/>
  <c r="G8" i="6"/>
  <c r="G7" i="6"/>
  <c r="G6" i="6"/>
  <c r="G5" i="6"/>
  <c r="G6" i="5"/>
  <c r="G11" i="5"/>
  <c r="G9" i="7"/>
  <c r="G11" i="7"/>
  <c r="G16" i="7"/>
  <c r="G12" i="6"/>
  <c r="F14" i="7"/>
  <c r="F13" i="7"/>
  <c r="G13" i="7"/>
  <c r="G15" i="7"/>
  <c r="G18" i="7"/>
  <c r="G10" i="5"/>
  <c r="G9" i="5"/>
  <c r="G8" i="5"/>
  <c r="G7" i="5"/>
  <c r="G5" i="5"/>
  <c r="G9" i="4"/>
  <c r="G8" i="4"/>
  <c r="G7" i="4"/>
  <c r="G6" i="4"/>
  <c r="G5" i="4"/>
  <c r="G13" i="5"/>
  <c r="G11" i="4"/>
  <c r="G12" i="3"/>
  <c r="F11" i="3"/>
  <c r="F10" i="3"/>
  <c r="F9" i="3"/>
  <c r="F8" i="3"/>
  <c r="G7" i="3"/>
  <c r="G6" i="3"/>
  <c r="G5" i="3"/>
  <c r="G8" i="3"/>
  <c r="G14" i="3"/>
  <c r="G10" i="3"/>
  <c r="G10" i="4"/>
  <c r="G13" i="4"/>
  <c r="G15" i="3"/>
  <c r="F13" i="2"/>
  <c r="G12" i="2"/>
  <c r="F12" i="2"/>
  <c r="F11" i="2"/>
  <c r="F10" i="2"/>
  <c r="F9" i="2"/>
  <c r="F8" i="2"/>
  <c r="G7" i="2"/>
  <c r="G6" i="2"/>
  <c r="G5" i="2"/>
  <c r="G17" i="3"/>
  <c r="G15" i="2"/>
  <c r="G8" i="2"/>
  <c r="G10" i="2"/>
  <c r="G14" i="2"/>
  <c r="G17" i="2"/>
</calcChain>
</file>

<file path=xl/sharedStrings.xml><?xml version="1.0" encoding="utf-8"?>
<sst xmlns="http://schemas.openxmlformats.org/spreadsheetml/2006/main" count="236" uniqueCount="79">
  <si>
    <t>Calcolo della superficie catastale</t>
  </si>
  <si>
    <t>Coefficiente Moltiplicatore</t>
  </si>
  <si>
    <t>B</t>
  </si>
  <si>
    <t>C</t>
  </si>
  <si>
    <t>Superficie equivalente</t>
  </si>
  <si>
    <t>(a)</t>
  </si>
  <si>
    <t>(b)</t>
  </si>
  <si>
    <t>(c) = (a) x (b)</t>
  </si>
  <si>
    <t>Somma delle superfici catastali</t>
  </si>
  <si>
    <t>Risultato 1</t>
  </si>
  <si>
    <t>Risultato 2</t>
  </si>
  <si>
    <t>A2</t>
  </si>
  <si>
    <t>A1</t>
  </si>
  <si>
    <t>F</t>
  </si>
  <si>
    <t>E</t>
  </si>
  <si>
    <t>D</t>
  </si>
  <si>
    <t>Superficie catastale finale</t>
  </si>
  <si>
    <t>Categoria</t>
  </si>
  <si>
    <t>A/1, A/2, A/3, A/4, A/5, A/6, A/9, A/11</t>
  </si>
  <si>
    <t>A/7, A/8</t>
  </si>
  <si>
    <t>B/1, B/2, B/3, B/4, B/5, B/6, B/7</t>
  </si>
  <si>
    <t>C/1</t>
  </si>
  <si>
    <t>C/6</t>
  </si>
  <si>
    <t>0,50 (*)</t>
  </si>
  <si>
    <t>0,25 (*)</t>
  </si>
  <si>
    <t>0,10 (*)
per la quota eccedente</t>
  </si>
  <si>
    <t>0,10 (*)</t>
  </si>
  <si>
    <t>0,05 (*)
per la quota eccedente</t>
  </si>
  <si>
    <t>0,10  (*)</t>
  </si>
  <si>
    <t>G</t>
  </si>
  <si>
    <t>Superfici di ambienti non classificabili tra i precedenti casi e non rilevanti ai fini del calcolo della superficie catastale</t>
  </si>
  <si>
    <t xml:space="preserve">Vani (o locali) aventi funzione principale nella specifica categoria e vani (o locali) accessori a diretto servizio dei principali se non appartenenti alle categorie C1 e C6. </t>
  </si>
  <si>
    <t xml:space="preserve">Vani (o locali) accessori a indiretto servizio di quelli identificati nella precedente tipologia A qualora comunicanti con gli stessi. </t>
  </si>
  <si>
    <t>Vani (o locali) accessori a indiretto servizio di quelli identificati nella precedente tipologia A qualora non comunicanti con gli stessi anche attraverso scale interne.</t>
  </si>
  <si>
    <t>Vani (o locali) accessori a diretto servizio di principali  per unità appartenenti alle categorie C1 e C6.</t>
  </si>
  <si>
    <t>Balconi, terrazzi e simili comunicanti con i vani o locali di cui al precedente ambiente di tipo A anche attraverso scale.</t>
  </si>
  <si>
    <t>Balconi, terrazzi e simili non comunicanti con i vani o locali di cui al precedente ambiente di tipo A, pertinenze esclusive della uiu trattata.</t>
  </si>
  <si>
    <t>Aree scoperte o comunque assimilabili, pertinenza esclusiva della uiu trattata.</t>
  </si>
  <si>
    <t>Vani (o locali) aventi funzione principale nella specifica categoria.</t>
  </si>
  <si>
    <t xml:space="preserve">Vani (o locali) aventi funzione principale nella specifica categoria. </t>
  </si>
  <si>
    <t>Vani (o locali) accessori a diretto servizio di principali.</t>
  </si>
  <si>
    <t>Descrizione degli ambienti</t>
  </si>
  <si>
    <t>ambienti</t>
  </si>
  <si>
    <t>coefficienti da applicare alle superfici delle varie tipologie di ambiente secondo le categorie catastali</t>
  </si>
  <si>
    <t>A/10, B/8, C/2, C/3, C/5, C/7, C/4</t>
  </si>
  <si>
    <r>
      <t>Superficie catastale finale</t>
    </r>
    <r>
      <rPr>
        <sz val="16"/>
        <rFont val="Times New Roman"/>
        <family val="1"/>
      </rPr>
      <t xml:space="preserve"> </t>
    </r>
    <r>
      <rPr>
        <sz val="11"/>
        <rFont val="Times New Roman"/>
        <family val="1"/>
      </rPr>
      <t xml:space="preserve">(arrotondata) = la minore fra i due risultati  </t>
    </r>
    <r>
      <rPr>
        <b/>
        <sz val="16"/>
        <rFont val="Times New Roman"/>
        <family val="1"/>
      </rPr>
      <t xml:space="preserve"> </t>
    </r>
  </si>
  <si>
    <t>Tabella per il calcolo della superficie delle unità censite nelle seguenti categorie catastali:</t>
  </si>
  <si>
    <r>
      <t xml:space="preserve">coefficiente da applicare
fino alla superficie di </t>
    </r>
    <r>
      <rPr>
        <b/>
        <sz val="14"/>
        <rFont val="Times New Roman"/>
        <family val="1"/>
      </rPr>
      <t>25 m</t>
    </r>
    <r>
      <rPr>
        <b/>
        <vertAlign val="superscript"/>
        <sz val="14"/>
        <rFont val="Times New Roman"/>
        <family val="1"/>
      </rPr>
      <t>2</t>
    </r>
  </si>
  <si>
    <r>
      <t xml:space="preserve">coefficiente da applicare 
per la superficie eccedente i </t>
    </r>
    <r>
      <rPr>
        <b/>
        <sz val="14"/>
        <rFont val="Times New Roman"/>
        <family val="1"/>
      </rPr>
      <t>25 m</t>
    </r>
    <r>
      <rPr>
        <b/>
        <vertAlign val="superscript"/>
        <sz val="14"/>
        <rFont val="Times New Roman"/>
        <family val="1"/>
      </rPr>
      <t>2</t>
    </r>
  </si>
  <si>
    <r>
      <t>coefficiente da applicare
fino alla superficie definita nella lettera "</t>
    </r>
    <r>
      <rPr>
        <b/>
        <sz val="14"/>
        <rFont val="Times New Roman"/>
        <family val="1"/>
      </rPr>
      <t>A1</t>
    </r>
    <r>
      <rPr>
        <sz val="14"/>
        <rFont val="Times New Roman"/>
        <family val="1"/>
      </rPr>
      <t>"</t>
    </r>
  </si>
  <si>
    <r>
      <t>coefficiente da applicare
per superficie eccedente definita nella lettera "</t>
    </r>
    <r>
      <rPr>
        <b/>
        <sz val="14"/>
        <rFont val="Times New Roman"/>
        <family val="1"/>
      </rPr>
      <t>A1</t>
    </r>
    <r>
      <rPr>
        <sz val="14"/>
        <rFont val="Times New Roman"/>
        <family val="1"/>
      </rPr>
      <t>"</t>
    </r>
  </si>
  <si>
    <t>150% della superficie "A1"</t>
  </si>
  <si>
    <r>
      <rPr>
        <b/>
        <sz val="16"/>
        <rFont val="Times New Roman"/>
        <family val="1"/>
      </rPr>
      <t>Superficie catastale finale</t>
    </r>
    <r>
      <rPr>
        <sz val="16"/>
        <rFont val="Times New Roman"/>
        <family val="1"/>
      </rPr>
      <t xml:space="preserve"> </t>
    </r>
    <r>
      <rPr>
        <sz val="11"/>
        <rFont val="Times New Roman"/>
        <family val="1"/>
      </rPr>
      <t xml:space="preserve">(arrotondata) = la minore fra i due risultati  </t>
    </r>
    <r>
      <rPr>
        <sz val="16"/>
        <rFont val="Times New Roman"/>
        <family val="1"/>
      </rPr>
      <t xml:space="preserve"> </t>
    </r>
  </si>
  <si>
    <t>150% della superficie equivalente ("A1"+"A2")</t>
  </si>
  <si>
    <t>CRITERI GENERALI:</t>
  </si>
  <si>
    <r>
      <rPr>
        <b/>
        <sz val="28"/>
        <rFont val="Times New Roman"/>
        <family val="1"/>
      </rPr>
      <t>Tabella per il calcolo della superficie delle unità censite nella seguente categoria catastale:</t>
    </r>
    <r>
      <rPr>
        <b/>
        <sz val="22"/>
        <rFont val="Times New Roman"/>
        <family val="1"/>
      </rPr>
      <t xml:space="preserve">
</t>
    </r>
    <r>
      <rPr>
        <b/>
        <sz val="24"/>
        <rFont val="Times New Roman"/>
        <family val="1"/>
      </rPr>
      <t>C/6         Stalle, scuderie, rimesse, autorimesse</t>
    </r>
  </si>
  <si>
    <r>
      <t>Superficie lorda
in m</t>
    </r>
    <r>
      <rPr>
        <b/>
        <vertAlign val="superscript"/>
        <sz val="14"/>
        <rFont val="Times New Roman"/>
        <family val="1"/>
      </rPr>
      <t>2</t>
    </r>
  </si>
  <si>
    <r>
      <t xml:space="preserve">Aree scoperte o comunque assimilabili, pertinenza esclusiva della uiu trattata.
</t>
    </r>
    <r>
      <rPr>
        <b/>
        <sz val="14"/>
        <rFont val="Times New Roman"/>
        <family val="1"/>
      </rPr>
      <t>Tale tipologia è presa in considerazione solo per la quota eccedente il quintuplo della superficie catastale di cui alla lettera "A1"</t>
    </r>
  </si>
  <si>
    <r>
      <t>coefficiente da applicare 
fino alla superficie equivalente ("</t>
    </r>
    <r>
      <rPr>
        <b/>
        <sz val="14"/>
        <rFont val="Times New Roman"/>
        <family val="1"/>
      </rPr>
      <t>A1</t>
    </r>
    <r>
      <rPr>
        <sz val="14"/>
        <rFont val="Times New Roman"/>
        <family val="1"/>
      </rPr>
      <t>"+"</t>
    </r>
    <r>
      <rPr>
        <b/>
        <sz val="14"/>
        <rFont val="Times New Roman"/>
        <family val="1"/>
      </rPr>
      <t>A2</t>
    </r>
    <r>
      <rPr>
        <sz val="14"/>
        <rFont val="Times New Roman"/>
        <family val="1"/>
      </rPr>
      <t xml:space="preserve">") </t>
    </r>
  </si>
  <si>
    <r>
      <t>coefficiente da applicare 
per superficie equivalente eccedente ("</t>
    </r>
    <r>
      <rPr>
        <b/>
        <sz val="14"/>
        <rFont val="Times New Roman"/>
        <family val="1"/>
      </rPr>
      <t>A1</t>
    </r>
    <r>
      <rPr>
        <sz val="14"/>
        <rFont val="Times New Roman"/>
        <family val="1"/>
      </rPr>
      <t>"+"</t>
    </r>
    <r>
      <rPr>
        <b/>
        <sz val="14"/>
        <rFont val="Times New Roman"/>
        <family val="1"/>
      </rPr>
      <t>A2</t>
    </r>
    <r>
      <rPr>
        <sz val="14"/>
        <rFont val="Times New Roman"/>
        <family val="1"/>
      </rPr>
      <t>")</t>
    </r>
  </si>
  <si>
    <r>
      <t>0,10 (*)
fino alla superficie definita nella lettera 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</t>
    </r>
  </si>
  <si>
    <r>
      <t>0,02 (*)
per superficie eccedente definita nella lettera 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</t>
    </r>
  </si>
  <si>
    <r>
      <t>Tale tipologia è presa in considerazione solo per la quota eccedente il quintuplo della superficie catastale di cui alla lettera 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</t>
    </r>
  </si>
  <si>
    <r>
      <t>0,10 (*)
fino alla superficie definita nella lettera 
("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 + "</t>
    </r>
    <r>
      <rPr>
        <b/>
        <sz val="20"/>
        <rFont val="Times New Roman"/>
        <family val="1"/>
      </rPr>
      <t>A2</t>
    </r>
    <r>
      <rPr>
        <sz val="20"/>
        <rFont val="Times New Roman"/>
        <family val="1"/>
      </rPr>
      <t>") raggiuagliata</t>
    </r>
  </si>
  <si>
    <r>
      <t>0,02 (*)
per superficie eccedente definita nella lettera 
("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 + "</t>
    </r>
    <r>
      <rPr>
        <b/>
        <sz val="20"/>
        <rFont val="Times New Roman"/>
        <family val="1"/>
      </rPr>
      <t>A2</t>
    </r>
    <r>
      <rPr>
        <sz val="20"/>
        <rFont val="Times New Roman"/>
        <family val="1"/>
      </rPr>
      <t>") raggiuagliata</t>
    </r>
  </si>
  <si>
    <r>
      <t xml:space="preserve">0,10 (*)
per la quota eccedente il quintuplo di </t>
    </r>
    <r>
      <rPr>
        <b/>
        <sz val="20"/>
        <rFont val="Times New Roman"/>
        <family val="1"/>
      </rPr>
      <t>"A1"</t>
    </r>
    <r>
      <rPr>
        <sz val="20"/>
        <rFont val="Times New Roman"/>
        <family val="1"/>
      </rPr>
      <t xml:space="preserve"> (5xA1) fino alla superficie pari al sestuplo di 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 (6xA1)</t>
    </r>
  </si>
  <si>
    <r>
      <t xml:space="preserve">0,02 (*)
per la quota eccedente il sestuplo della superficie di </t>
    </r>
    <r>
      <rPr>
        <b/>
        <sz val="20"/>
        <rFont val="Times New Roman"/>
        <family val="1"/>
      </rPr>
      <t xml:space="preserve">"A1" </t>
    </r>
    <r>
      <rPr>
        <sz val="20"/>
        <rFont val="Times New Roman"/>
        <family val="1"/>
      </rPr>
      <t>(6xA1)</t>
    </r>
  </si>
  <si>
    <r>
      <t xml:space="preserve">per la quota eccedente il quintuplo di </t>
    </r>
    <r>
      <rPr>
        <b/>
        <sz val="14"/>
        <rFont val="Times New Roman"/>
        <family val="1"/>
      </rPr>
      <t>"A1"</t>
    </r>
    <r>
      <rPr>
        <sz val="14"/>
        <rFont val="Times New Roman"/>
        <family val="1"/>
      </rPr>
      <t xml:space="preserve"> (5xA1) fino alla superficie pari al sestuplo di </t>
    </r>
    <r>
      <rPr>
        <b/>
        <sz val="14"/>
        <rFont val="Times New Roman"/>
        <family val="1"/>
      </rPr>
      <t>"A1"</t>
    </r>
    <r>
      <rPr>
        <sz val="14"/>
        <rFont val="Times New Roman"/>
        <family val="1"/>
      </rPr>
      <t xml:space="preserve"> (6xA1)</t>
    </r>
  </si>
  <si>
    <r>
      <t xml:space="preserve">per la quota eccedente il sestuplo della superficie di </t>
    </r>
    <r>
      <rPr>
        <b/>
        <sz val="14"/>
        <rFont val="Times New Roman"/>
        <family val="1"/>
      </rPr>
      <t>"A1"</t>
    </r>
    <r>
      <rPr>
        <sz val="14"/>
        <rFont val="Times New Roman"/>
        <family val="1"/>
      </rPr>
      <t xml:space="preserve"> (6xA1)</t>
    </r>
  </si>
  <si>
    <r>
      <rPr>
        <b/>
        <sz val="22"/>
        <rFont val="Times New Roman"/>
        <family val="1"/>
      </rPr>
      <t>(*)</t>
    </r>
    <r>
      <rPr>
        <sz val="22"/>
        <rFont val="Times New Roman"/>
        <family val="1"/>
      </rPr>
      <t xml:space="preserve"> La somma delle superfici delle pertinenze e dei vani accessori a servizio indiretto di quelli principali, ragguagliate con i coefficienti in tabella, entrano nel computo complessivo della superficie catastale fino ad un massimo pari alla metà della superficie ("</t>
    </r>
    <r>
      <rPr>
        <b/>
        <sz val="22"/>
        <rFont val="Times New Roman"/>
        <family val="1"/>
      </rPr>
      <t>A1</t>
    </r>
    <r>
      <rPr>
        <sz val="22"/>
        <rFont val="Times New Roman"/>
        <family val="1"/>
      </rPr>
      <t>" + "</t>
    </r>
    <r>
      <rPr>
        <b/>
        <sz val="22"/>
        <rFont val="Times New Roman"/>
        <family val="1"/>
      </rPr>
      <t>A2</t>
    </r>
    <r>
      <rPr>
        <sz val="22"/>
        <rFont val="Times New Roman"/>
        <family val="1"/>
      </rPr>
      <t>") (la superficie "A2" ragguagliata, è presa in considerazione solo ove presente).</t>
    </r>
  </si>
  <si>
    <r>
      <t>0,30 (*)
fino a 25 m</t>
    </r>
    <r>
      <rPr>
        <vertAlign val="superscript"/>
        <sz val="20"/>
        <rFont val="Times New Roman"/>
        <family val="1"/>
      </rPr>
      <t>2</t>
    </r>
  </si>
  <si>
    <r>
      <t>0,15 (*)
fino a 25 m</t>
    </r>
    <r>
      <rPr>
        <vertAlign val="superscript"/>
        <sz val="20"/>
        <rFont val="Times New Roman"/>
        <family val="1"/>
      </rPr>
      <t>2</t>
    </r>
  </si>
  <si>
    <r>
      <rPr>
        <b/>
        <sz val="24"/>
        <rFont val="Calibri"/>
        <family val="2"/>
      </rPr>
      <t xml:space="preserve">❶ </t>
    </r>
    <r>
      <rPr>
        <b/>
        <sz val="24"/>
        <rFont val="Times New Roman"/>
        <family val="1"/>
      </rPr>
      <t>Nella determinazione della superficie catastale delle unità immobiliari a destinazione ordinaria, i muri interni e quelli perimetrali esterni vengono computati per intero fino ad uno spessore massimo di 50 cm, mentre i muri in comunione vengono computati nella misura del 50% fino ad uno spessore massimo di 25 cm.
❷ La superficie dei locali principali e degli accessori, ovvero loro porzioni, aventi altezza utile inferiore a 1,50 m, non entra nel computo della superficie catastale.
❸ La superficie degli elementi di collegamento verticale, quali scale, rampe, ascensori e simili, interni alle unità immobiliari sono computati in misura pari alla loro proiezione orizzontale, indipendentemente dal numero di piani collegati.
❹ La superficie catastale viene arrotondata al metro quadrato.</t>
    </r>
  </si>
  <si>
    <t>Metodologia di calcolo riferita ad unità immobiliari comprese in gruppi di categorie catastali assimililabili</t>
  </si>
  <si>
    <t xml:space="preserve">Vani (o locali) con funzione principale nella specifica categoria e vani (o locali) accessori a diretto servizio dei principali se non appartenenti alle categorie C1 e C6. </t>
  </si>
  <si>
    <t xml:space="preserve">Vani (o locali) accessori a indiretto servizio di quelli identificati nella precedente tipologia A se comunicanti con gli stessi. </t>
  </si>
  <si>
    <t>Vani (o locali) accessori a indiretto servizio di quelli identificati nella precedente tipologia A se non comunicanti con gli stessi anche attraverso scale interne.</t>
  </si>
  <si>
    <r>
      <rPr>
        <b/>
        <sz val="28"/>
        <rFont val="Times New Roman"/>
        <family val="1"/>
      </rPr>
      <t>Tabella per il calcolo della superficie delle unità censite nella seguente categoria catastale:</t>
    </r>
    <r>
      <rPr>
        <b/>
        <sz val="22"/>
        <rFont val="Times New Roman"/>
        <family val="1"/>
      </rPr>
      <t xml:space="preserve">
</t>
    </r>
    <r>
      <rPr>
        <b/>
        <sz val="24"/>
        <rFont val="Times New Roman"/>
        <family val="1"/>
      </rPr>
      <t>C/1             Negozi e botteghe</t>
    </r>
  </si>
  <si>
    <r>
      <rPr>
        <b/>
        <sz val="28"/>
        <rFont val="Times New Roman"/>
        <family val="1"/>
      </rPr>
      <t>Tabella per il calcolo della superficie delle unità censite nelle seguenti categorie catastali:</t>
    </r>
    <r>
      <rPr>
        <sz val="20"/>
        <rFont val="Times New Roman"/>
        <family val="1"/>
      </rPr>
      <t xml:space="preserve">
</t>
    </r>
    <r>
      <rPr>
        <b/>
        <sz val="24"/>
        <rFont val="Times New Roman"/>
        <family val="1"/>
      </rPr>
      <t>A/7      Abitazioni in villini      A/8      Abitazioni in ville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</si>
</sst>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i/>
      <sz val="14"/>
      <name val="Times New Roman"/>
      <family val="1"/>
    </font>
    <font>
      <sz val="11"/>
      <name val="Times New Roman"/>
      <family val="1"/>
    </font>
    <font>
      <b/>
      <i/>
      <sz val="14"/>
      <name val="Times New Roman"/>
      <family val="1"/>
    </font>
    <font>
      <sz val="20"/>
      <name val="Times New Roman"/>
      <family val="1"/>
    </font>
    <font>
      <sz val="28"/>
      <name val="Times New Roman"/>
      <family val="1"/>
    </font>
    <font>
      <b/>
      <sz val="22"/>
      <name val="Times New Roman"/>
      <family val="1"/>
    </font>
    <font>
      <b/>
      <sz val="24"/>
      <name val="Times New Roman"/>
      <family val="1"/>
    </font>
    <font>
      <b/>
      <sz val="28"/>
      <name val="Times New Roman"/>
      <family val="1"/>
    </font>
    <font>
      <b/>
      <sz val="8"/>
      <name val="Times New Roman"/>
      <family val="1"/>
    </font>
    <font>
      <b/>
      <vertAlign val="superscript"/>
      <sz val="14"/>
      <name val="Times New Roman"/>
      <family val="1"/>
    </font>
    <font>
      <b/>
      <i/>
      <sz val="20"/>
      <name val="Times New Roman"/>
      <family val="1"/>
    </font>
    <font>
      <sz val="9"/>
      <name val="Times New Roman"/>
      <family val="1"/>
    </font>
    <font>
      <sz val="22"/>
      <name val="Times New Roman"/>
      <family val="1"/>
    </font>
    <font>
      <b/>
      <sz val="24"/>
      <name val="Calibri"/>
      <family val="2"/>
    </font>
    <font>
      <b/>
      <sz val="26"/>
      <name val="Times New Roman"/>
      <family val="1"/>
    </font>
    <font>
      <vertAlign val="superscript"/>
      <sz val="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mediumGray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12" fillId="0" borderId="17" xfId="0" applyFont="1" applyBorder="1" applyAlignment="1">
      <alignment vertical="center"/>
    </xf>
    <xf numFmtId="0" fontId="4" fillId="0" borderId="0" xfId="0" applyFont="1" applyBorder="1"/>
    <xf numFmtId="0" fontId="12" fillId="0" borderId="18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/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27" xfId="0" applyFont="1" applyBorder="1"/>
    <xf numFmtId="0" fontId="5" fillId="0" borderId="17" xfId="0" applyFont="1" applyBorder="1"/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" fontId="4" fillId="0" borderId="0" xfId="0" applyNumberFormat="1" applyFont="1"/>
    <xf numFmtId="0" fontId="11" fillId="0" borderId="30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4" fillId="0" borderId="31" xfId="0" applyFont="1" applyBorder="1"/>
    <xf numFmtId="0" fontId="13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horizontal="center" vertical="center"/>
    </xf>
    <xf numFmtId="0" fontId="4" fillId="0" borderId="27" xfId="0" applyFont="1" applyBorder="1"/>
    <xf numFmtId="0" fontId="13" fillId="0" borderId="28" xfId="0" applyFont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4" fillId="0" borderId="17" xfId="0" applyFont="1" applyBorder="1"/>
    <xf numFmtId="0" fontId="13" fillId="0" borderId="29" xfId="0" applyFont="1" applyBorder="1" applyAlignment="1">
      <alignment vertical="center" wrapText="1"/>
    </xf>
    <xf numFmtId="0" fontId="11" fillId="0" borderId="36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5" fillId="0" borderId="0" xfId="0" applyFont="1"/>
    <xf numFmtId="2" fontId="15" fillId="0" borderId="11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vertical="center"/>
    </xf>
    <xf numFmtId="1" fontId="3" fillId="0" borderId="2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2" fontId="15" fillId="0" borderId="39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3" borderId="3" xfId="0" applyNumberFormat="1" applyFont="1" applyFill="1" applyBorder="1" applyAlignment="1">
      <alignment vertical="center"/>
    </xf>
    <xf numFmtId="2" fontId="15" fillId="0" borderId="7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2" fontId="15" fillId="5" borderId="3" xfId="0" applyNumberFormat="1" applyFont="1" applyFill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2" fontId="22" fillId="0" borderId="63" xfId="0" applyNumberFormat="1" applyFont="1" applyBorder="1" applyAlignment="1">
      <alignment horizontal="center" vertical="center"/>
    </xf>
    <xf numFmtId="2" fontId="22" fillId="0" borderId="64" xfId="0" applyNumberFormat="1" applyFont="1" applyBorder="1" applyAlignment="1">
      <alignment horizontal="center" vertical="center"/>
    </xf>
    <xf numFmtId="2" fontId="3" fillId="0" borderId="64" xfId="0" applyNumberFormat="1" applyFont="1" applyBorder="1" applyAlignment="1">
      <alignment horizontal="center" vertical="center"/>
    </xf>
    <xf numFmtId="2" fontId="22" fillId="0" borderId="6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8" fillId="4" borderId="44" xfId="0" applyNumberFormat="1" applyFont="1" applyFill="1" applyBorder="1" applyAlignment="1">
      <alignment horizontal="center"/>
    </xf>
    <xf numFmtId="2" fontId="8" fillId="4" borderId="45" xfId="0" applyNumberFormat="1" applyFont="1" applyFill="1" applyBorder="1" applyAlignment="1">
      <alignment horizontal="center"/>
    </xf>
    <xf numFmtId="2" fontId="8" fillId="4" borderId="46" xfId="0" applyNumberFormat="1" applyFont="1" applyFill="1" applyBorder="1" applyAlignment="1">
      <alignment horizontal="center"/>
    </xf>
    <xf numFmtId="2" fontId="15" fillId="0" borderId="42" xfId="0" quotePrefix="1" applyNumberFormat="1" applyFont="1" applyBorder="1" applyAlignment="1">
      <alignment horizontal="center" vertical="center"/>
    </xf>
    <xf numFmtId="2" fontId="15" fillId="0" borderId="43" xfId="0" applyNumberFormat="1" applyFont="1" applyBorder="1" applyAlignment="1">
      <alignment horizontal="center" vertical="center"/>
    </xf>
    <xf numFmtId="2" fontId="15" fillId="0" borderId="40" xfId="0" applyNumberFormat="1" applyFont="1" applyBorder="1" applyAlignment="1">
      <alignment horizontal="center" vertical="center"/>
    </xf>
    <xf numFmtId="2" fontId="15" fillId="0" borderId="41" xfId="0" applyNumberFormat="1" applyFont="1" applyBorder="1" applyAlignment="1">
      <alignment horizontal="center" vertical="center"/>
    </xf>
    <xf numFmtId="2" fontId="15" fillId="0" borderId="42" xfId="0" applyNumberFormat="1" applyFont="1" applyBorder="1" applyAlignment="1">
      <alignment horizontal="center" vertical="center"/>
    </xf>
    <xf numFmtId="2" fontId="15" fillId="3" borderId="42" xfId="0" applyNumberFormat="1" applyFont="1" applyFill="1" applyBorder="1" applyAlignment="1">
      <alignment horizontal="center" vertical="center"/>
    </xf>
    <xf numFmtId="2" fontId="15" fillId="3" borderId="43" xfId="0" applyNumberFormat="1" applyFont="1" applyFill="1" applyBorder="1" applyAlignment="1">
      <alignment horizontal="center" vertical="center"/>
    </xf>
    <xf numFmtId="2" fontId="15" fillId="5" borderId="7" xfId="0" quotePrefix="1" applyNumberFormat="1" applyFont="1" applyFill="1" applyBorder="1" applyAlignment="1">
      <alignment horizontal="center" vertical="center" wrapText="1"/>
    </xf>
    <xf numFmtId="2" fontId="15" fillId="5" borderId="1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top" wrapText="1"/>
    </xf>
    <xf numFmtId="0" fontId="26" fillId="0" borderId="0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2" fontId="15" fillId="0" borderId="7" xfId="0" quotePrefix="1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2" fontId="15" fillId="0" borderId="3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 wrapText="1"/>
    </xf>
    <xf numFmtId="2" fontId="6" fillId="3" borderId="49" xfId="0" applyNumberFormat="1" applyFont="1" applyFill="1" applyBorder="1" applyAlignment="1">
      <alignment horizontal="center" vertical="center"/>
    </xf>
    <xf numFmtId="2" fontId="6" fillId="3" borderId="50" xfId="0" applyNumberFormat="1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19" fillId="0" borderId="30" xfId="0" quotePrefix="1" applyFont="1" applyBorder="1" applyAlignment="1">
      <alignment horizontal="center" vertical="top"/>
    </xf>
    <xf numFmtId="0" fontId="10" fillId="0" borderId="6" xfId="0" quotePrefix="1" applyFont="1" applyBorder="1" applyAlignment="1">
      <alignment horizontal="center" vertical="top"/>
    </xf>
    <xf numFmtId="0" fontId="10" fillId="0" borderId="23" xfId="0" quotePrefix="1" applyFont="1" applyBorder="1" applyAlignment="1">
      <alignment horizontal="center" vertical="top"/>
    </xf>
    <xf numFmtId="2" fontId="3" fillId="0" borderId="61" xfId="0" applyNumberFormat="1" applyFont="1" applyBorder="1" applyAlignment="1">
      <alignment horizontal="center" vertical="center"/>
    </xf>
    <xf numFmtId="2" fontId="3" fillId="0" borderId="60" xfId="0" applyNumberFormat="1" applyFont="1" applyBorder="1" applyAlignment="1">
      <alignment horizontal="center" vertical="center"/>
    </xf>
    <xf numFmtId="2" fontId="3" fillId="0" borderId="62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2" fontId="3" fillId="0" borderId="65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2" fontId="3" fillId="0" borderId="64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0</xdr:row>
      <xdr:rowOff>942975</xdr:rowOff>
    </xdr:from>
    <xdr:to>
      <xdr:col>6</xdr:col>
      <xdr:colOff>3143250</xdr:colOff>
      <xdr:row>0</xdr:row>
      <xdr:rowOff>2133600</xdr:rowOff>
    </xdr:to>
    <xdr:grpSp>
      <xdr:nvGrpSpPr>
        <xdr:cNvPr id="1033" name="Gruppo 11"/>
        <xdr:cNvGrpSpPr>
          <a:grpSpLocks/>
        </xdr:cNvGrpSpPr>
      </xdr:nvGrpSpPr>
      <xdr:grpSpPr bwMode="auto">
        <a:xfrm>
          <a:off x="1819275" y="942975"/>
          <a:ext cx="18297525" cy="1190625"/>
          <a:chOff x="1663671" y="-8736167"/>
          <a:chExt cx="10693799" cy="747215"/>
        </a:xfrm>
      </xdr:grpSpPr>
      <xdr:sp macro="" textlink="">
        <xdr:nvSpPr>
          <xdr:cNvPr id="3" name="CasellaDiTesto 2"/>
          <xdr:cNvSpPr txBox="1"/>
        </xdr:nvSpPr>
        <xdr:spPr>
          <a:xfrm>
            <a:off x="1663671" y="-8724212"/>
            <a:ext cx="2863272" cy="735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A/1 	Abitazioni di tipo signorile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A/2 	Abitazioni di tipo civile 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A/3 	Abitazioni di tipo economico </a:t>
            </a:r>
          </a:p>
          <a:p>
            <a:endParaRPr lang="it-IT" sz="1100"/>
          </a:p>
        </xdr:txBody>
      </xdr:sp>
      <xdr:sp macro="" textlink="">
        <xdr:nvSpPr>
          <xdr:cNvPr id="8" name="CasellaDiTesto 7"/>
          <xdr:cNvSpPr txBox="1"/>
        </xdr:nvSpPr>
        <xdr:spPr>
          <a:xfrm>
            <a:off x="4950058" y="-8724212"/>
            <a:ext cx="2857476" cy="735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A/4 	Abitazioni di tipo popolare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A/5	Abitazioni di tipo ultrapopolare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A/6 	Abitazioni di tipo rurale</a:t>
            </a:r>
          </a:p>
          <a:p>
            <a:endParaRPr lang="it-IT" sz="20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CasellaDiTesto 9"/>
          <xdr:cNvSpPr txBox="1"/>
        </xdr:nvSpPr>
        <xdr:spPr>
          <a:xfrm>
            <a:off x="8091543" y="-8736167"/>
            <a:ext cx="4265927" cy="74721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A/9 	Castelli, palazzi di eminenti pregi artistici o storici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A/11 	Abitazioni ed alloggi tipici dei luoghi</a:t>
            </a:r>
          </a:p>
          <a:p>
            <a:endParaRPr lang="it-IT" sz="20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533400</xdr:rowOff>
    </xdr:from>
    <xdr:to>
      <xdr:col>6</xdr:col>
      <xdr:colOff>3781425</xdr:colOff>
      <xdr:row>0</xdr:row>
      <xdr:rowOff>2390775</xdr:rowOff>
    </xdr:to>
    <xdr:grpSp>
      <xdr:nvGrpSpPr>
        <xdr:cNvPr id="2055" name="Gruppo 10"/>
        <xdr:cNvGrpSpPr>
          <a:grpSpLocks/>
        </xdr:cNvGrpSpPr>
      </xdr:nvGrpSpPr>
      <xdr:grpSpPr bwMode="auto">
        <a:xfrm>
          <a:off x="38100" y="533400"/>
          <a:ext cx="20697825" cy="1857375"/>
          <a:chOff x="15132745" y="9838625"/>
          <a:chExt cx="10062748" cy="811145"/>
        </a:xfrm>
      </xdr:grpSpPr>
      <xdr:sp macro="" textlink="">
        <xdr:nvSpPr>
          <xdr:cNvPr id="9" name="CasellaDiTesto 8"/>
          <xdr:cNvSpPr txBox="1"/>
        </xdr:nvSpPr>
        <xdr:spPr>
          <a:xfrm>
            <a:off x="15132745" y="9846944"/>
            <a:ext cx="4728627" cy="8028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B/1 </a:t>
            </a:r>
            <a:r>
              <a:rPr lang="it-IT" sz="2000" b="1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   	</a:t>
            </a:r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Collegi e convitti, educandati; ricoveri;</a:t>
            </a:r>
            <a:r>
              <a:rPr lang="it-IT" sz="2000" b="1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orfanotrofi; ospizi; conventi; 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	seminari;  caserme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B/2 	Case di cura ed ospedali </a:t>
            </a:r>
            <a:r>
              <a:rPr lang="it-IT" sz="20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(quando</a:t>
            </a:r>
            <a:r>
              <a:rPr lang="it-IT" sz="2000" b="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per le loro caratteristiche risultano 	comparabili con unità tipo o di riferimento</a:t>
            </a:r>
            <a:r>
              <a:rPr lang="it-IT" sz="20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)</a:t>
            </a:r>
            <a:endParaRPr lang="it-IT" sz="2000" b="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B/3 	Prigioni e riformatori</a:t>
            </a:r>
            <a:endParaRPr lang="it-IT" sz="2000" b="1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endParaRPr lang="it-IT" sz="1100"/>
          </a:p>
        </xdr:txBody>
      </xdr:sp>
      <xdr:sp macro="" textlink="">
        <xdr:nvSpPr>
          <xdr:cNvPr id="10" name="CasellaDiTesto 9"/>
          <xdr:cNvSpPr txBox="1"/>
        </xdr:nvSpPr>
        <xdr:spPr>
          <a:xfrm>
            <a:off x="20370756" y="9838625"/>
            <a:ext cx="4824737" cy="7820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B/4 	Uffici pubblici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B/5 	Scuole e laboratori scientifici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B/6 	Biblioteche, pinacoteche, musei, gallerie, accademie che non hanno sede in 	 	edifici della categoria A/9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B/7 	Cappelle ed oratori non destinati all’esercizio pubblico del culto</a:t>
            </a:r>
          </a:p>
          <a:p>
            <a:endParaRPr lang="it-IT" sz="2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447663</xdr:rowOff>
    </xdr:from>
    <xdr:to>
      <xdr:col>6</xdr:col>
      <xdr:colOff>2924175</xdr:colOff>
      <xdr:row>0</xdr:row>
      <xdr:rowOff>2698750</xdr:rowOff>
    </xdr:to>
    <xdr:grpSp>
      <xdr:nvGrpSpPr>
        <xdr:cNvPr id="3079" name="Gruppo 1"/>
        <xdr:cNvGrpSpPr>
          <a:grpSpLocks/>
        </xdr:cNvGrpSpPr>
      </xdr:nvGrpSpPr>
      <xdr:grpSpPr bwMode="auto">
        <a:xfrm>
          <a:off x="1327150" y="447663"/>
          <a:ext cx="18630900" cy="2251087"/>
          <a:chOff x="1603375" y="3377"/>
          <a:chExt cx="6640757" cy="535003"/>
        </a:xfrm>
      </xdr:grpSpPr>
      <xdr:sp macro="" textlink="">
        <xdr:nvSpPr>
          <xdr:cNvPr id="3" name="CasellaDiTesto 2"/>
          <xdr:cNvSpPr txBox="1"/>
        </xdr:nvSpPr>
        <xdr:spPr>
          <a:xfrm>
            <a:off x="1603375" y="57149"/>
            <a:ext cx="3182177" cy="47585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A/10 	Uffici e studi privati</a:t>
            </a:r>
          </a:p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B/8 	Magazzini sotterranei per depositi di derrate</a:t>
            </a:r>
          </a:p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C/2 	Magazzini e locali di deposito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C/3 	Laboratori per arti e mestieri</a:t>
            </a:r>
            <a:endParaRPr lang="it-IT" sz="2400" b="1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endParaRPr lang="it-IT" sz="1100"/>
          </a:p>
        </xdr:txBody>
      </xdr:sp>
      <xdr:sp macro="" textlink="">
        <xdr:nvSpPr>
          <xdr:cNvPr id="4" name="CasellaDiTesto 3"/>
          <xdr:cNvSpPr txBox="1"/>
        </xdr:nvSpPr>
        <xdr:spPr>
          <a:xfrm>
            <a:off x="4417015" y="3377"/>
            <a:ext cx="3827117" cy="53500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C/4 	Fabbricati e locali per esercizi sportivi </a:t>
            </a:r>
            <a:r>
              <a:rPr lang="it-IT" sz="24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(quando per le loro 	caratteristiche risultano comparabili con unità tipo o di riferimento)</a:t>
            </a:r>
          </a:p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C/5 	Stabilimenti balneari e di acque curative </a:t>
            </a:r>
            <a:r>
              <a:rPr lang="it-IT" sz="24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(quando per le loro 	caratteristiche risultano comparabili con unità tipo o di riferimento)</a:t>
            </a:r>
          </a:p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C/7 	Tettoie </a:t>
            </a:r>
            <a:r>
              <a:rPr lang="it-IT" sz="24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chiuse od aperte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view="pageLayout" zoomScale="37" zoomScaleNormal="45" zoomScaleSheetLayoutView="58" zoomScalePageLayoutView="37" workbookViewId="0">
      <selection activeCell="P7" sqref="P7"/>
    </sheetView>
  </sheetViews>
  <sheetFormatPr defaultRowHeight="12.75" x14ac:dyDescent="0.2"/>
  <cols>
    <col min="1" max="1" width="13.42578125" style="3" bestFit="1" customWidth="1"/>
    <col min="2" max="2" width="97.140625" style="3" customWidth="1"/>
    <col min="3" max="4" width="23.85546875" style="3" customWidth="1"/>
    <col min="5" max="6" width="28.7109375" style="3" customWidth="1"/>
    <col min="7" max="8" width="16.28515625" style="6" customWidth="1"/>
    <col min="9" max="9" width="32.7109375" style="3" customWidth="1"/>
    <col min="10" max="11" width="23.85546875" style="3" customWidth="1"/>
    <col min="12" max="12" width="32.85546875" style="3" customWidth="1"/>
    <col min="13" max="16384" width="9.140625" style="3"/>
  </cols>
  <sheetData>
    <row r="1" spans="1:14" ht="86.25" customHeight="1" thickTop="1" thickBot="1" x14ac:dyDescent="0.25">
      <c r="A1" s="145" t="s">
        <v>73</v>
      </c>
      <c r="B1" s="146"/>
      <c r="C1" s="126" t="s">
        <v>18</v>
      </c>
      <c r="D1" s="126"/>
      <c r="E1" s="126" t="s">
        <v>19</v>
      </c>
      <c r="F1" s="126"/>
      <c r="G1" s="126" t="s">
        <v>20</v>
      </c>
      <c r="H1" s="126"/>
      <c r="I1" s="1" t="s">
        <v>21</v>
      </c>
      <c r="J1" s="127" t="s">
        <v>22</v>
      </c>
      <c r="K1" s="127"/>
      <c r="L1" s="2" t="s">
        <v>44</v>
      </c>
    </row>
    <row r="2" spans="1:14" ht="17.25" thickTop="1" thickBot="1" x14ac:dyDescent="0.3">
      <c r="A2" s="95" t="s">
        <v>42</v>
      </c>
      <c r="B2" s="95" t="s">
        <v>41</v>
      </c>
      <c r="C2" s="128" t="s">
        <v>43</v>
      </c>
      <c r="D2" s="129"/>
      <c r="E2" s="129"/>
      <c r="F2" s="129"/>
      <c r="G2" s="129"/>
      <c r="H2" s="129"/>
      <c r="I2" s="129"/>
      <c r="J2" s="129"/>
      <c r="K2" s="129"/>
      <c r="L2" s="130"/>
    </row>
    <row r="3" spans="1:14" ht="83.25" customHeight="1" x14ac:dyDescent="0.2">
      <c r="A3" s="4" t="s">
        <v>12</v>
      </c>
      <c r="B3" s="110" t="s">
        <v>74</v>
      </c>
      <c r="C3" s="133">
        <v>1</v>
      </c>
      <c r="D3" s="134"/>
      <c r="E3" s="133">
        <v>1</v>
      </c>
      <c r="F3" s="134"/>
      <c r="G3" s="133">
        <v>1</v>
      </c>
      <c r="H3" s="134"/>
      <c r="I3" s="113">
        <v>1</v>
      </c>
      <c r="J3" s="133">
        <v>1</v>
      </c>
      <c r="K3" s="134"/>
      <c r="L3" s="113">
        <v>1</v>
      </c>
    </row>
    <row r="4" spans="1:14" ht="83.25" customHeight="1" x14ac:dyDescent="0.2">
      <c r="A4" s="4" t="s">
        <v>11</v>
      </c>
      <c r="B4" s="111" t="s">
        <v>34</v>
      </c>
      <c r="C4" s="136"/>
      <c r="D4" s="137"/>
      <c r="E4" s="136"/>
      <c r="F4" s="137"/>
      <c r="G4" s="136"/>
      <c r="H4" s="137"/>
      <c r="I4" s="114">
        <v>0.5</v>
      </c>
      <c r="J4" s="135">
        <v>0.5</v>
      </c>
      <c r="K4" s="132"/>
      <c r="L4" s="115"/>
    </row>
    <row r="5" spans="1:14" ht="83.25" customHeight="1" x14ac:dyDescent="0.2">
      <c r="A5" s="4" t="s">
        <v>2</v>
      </c>
      <c r="B5" s="120" t="s">
        <v>75</v>
      </c>
      <c r="C5" s="131" t="s">
        <v>23</v>
      </c>
      <c r="D5" s="132"/>
      <c r="E5" s="131" t="s">
        <v>23</v>
      </c>
      <c r="F5" s="132"/>
      <c r="G5" s="131" t="s">
        <v>23</v>
      </c>
      <c r="H5" s="132"/>
      <c r="I5" s="114">
        <v>0.5</v>
      </c>
      <c r="J5" s="131" t="s">
        <v>23</v>
      </c>
      <c r="K5" s="132"/>
      <c r="L5" s="114">
        <v>0.5</v>
      </c>
    </row>
    <row r="6" spans="1:14" ht="83.25" customHeight="1" x14ac:dyDescent="0.2">
      <c r="A6" s="4" t="s">
        <v>3</v>
      </c>
      <c r="B6" s="120" t="s">
        <v>76</v>
      </c>
      <c r="C6" s="131" t="s">
        <v>24</v>
      </c>
      <c r="D6" s="132"/>
      <c r="E6" s="131" t="s">
        <v>24</v>
      </c>
      <c r="F6" s="132"/>
      <c r="G6" s="131" t="s">
        <v>24</v>
      </c>
      <c r="H6" s="132"/>
      <c r="I6" s="114">
        <v>0.25</v>
      </c>
      <c r="J6" s="131" t="s">
        <v>24</v>
      </c>
      <c r="K6" s="132"/>
      <c r="L6" s="114">
        <v>0.25</v>
      </c>
    </row>
    <row r="7" spans="1:14" ht="83.25" customHeight="1" x14ac:dyDescent="0.2">
      <c r="A7" s="4" t="s">
        <v>15</v>
      </c>
      <c r="B7" s="111" t="s">
        <v>35</v>
      </c>
      <c r="C7" s="116" t="s">
        <v>70</v>
      </c>
      <c r="D7" s="117" t="s">
        <v>25</v>
      </c>
      <c r="E7" s="116" t="s">
        <v>70</v>
      </c>
      <c r="F7" s="117" t="s">
        <v>25</v>
      </c>
      <c r="G7" s="143" t="s">
        <v>26</v>
      </c>
      <c r="H7" s="144"/>
      <c r="I7" s="118">
        <v>0.1</v>
      </c>
      <c r="J7" s="116" t="s">
        <v>70</v>
      </c>
      <c r="K7" s="117" t="s">
        <v>25</v>
      </c>
      <c r="L7" s="118">
        <v>0.1</v>
      </c>
    </row>
    <row r="8" spans="1:14" ht="83.25" customHeight="1" x14ac:dyDescent="0.2">
      <c r="A8" s="4" t="s">
        <v>14</v>
      </c>
      <c r="B8" s="111" t="s">
        <v>36</v>
      </c>
      <c r="C8" s="116" t="s">
        <v>71</v>
      </c>
      <c r="D8" s="117" t="s">
        <v>27</v>
      </c>
      <c r="E8" s="116" t="s">
        <v>71</v>
      </c>
      <c r="F8" s="117" t="s">
        <v>27</v>
      </c>
      <c r="G8" s="138" t="s">
        <v>28</v>
      </c>
      <c r="H8" s="139"/>
      <c r="I8" s="119">
        <v>0.1</v>
      </c>
      <c r="J8" s="116" t="s">
        <v>71</v>
      </c>
      <c r="K8" s="117" t="s">
        <v>27</v>
      </c>
      <c r="L8" s="118">
        <v>0.1</v>
      </c>
    </row>
    <row r="9" spans="1:14" ht="147" customHeight="1" x14ac:dyDescent="0.2">
      <c r="A9" s="153" t="s">
        <v>13</v>
      </c>
      <c r="B9" s="155" t="s">
        <v>37</v>
      </c>
      <c r="C9" s="150" t="s">
        <v>60</v>
      </c>
      <c r="D9" s="144" t="s">
        <v>61</v>
      </c>
      <c r="E9" s="150" t="s">
        <v>62</v>
      </c>
      <c r="F9" s="144"/>
      <c r="G9" s="136"/>
      <c r="H9" s="137"/>
      <c r="I9" s="149">
        <v>0.2</v>
      </c>
      <c r="J9" s="150" t="s">
        <v>63</v>
      </c>
      <c r="K9" s="144" t="s">
        <v>64</v>
      </c>
      <c r="L9" s="149">
        <v>0.1</v>
      </c>
    </row>
    <row r="10" spans="1:14" ht="249.75" customHeight="1" x14ac:dyDescent="0.2">
      <c r="A10" s="154"/>
      <c r="B10" s="156"/>
      <c r="C10" s="150"/>
      <c r="D10" s="144"/>
      <c r="E10" s="116" t="s">
        <v>65</v>
      </c>
      <c r="F10" s="117" t="s">
        <v>66</v>
      </c>
      <c r="G10" s="136"/>
      <c r="H10" s="137"/>
      <c r="I10" s="149"/>
      <c r="J10" s="150"/>
      <c r="K10" s="144"/>
      <c r="L10" s="149"/>
    </row>
    <row r="11" spans="1:14" ht="83.25" customHeight="1" thickBot="1" x14ac:dyDescent="0.25">
      <c r="A11" s="5" t="s">
        <v>29</v>
      </c>
      <c r="B11" s="112" t="s">
        <v>30</v>
      </c>
      <c r="C11" s="151"/>
      <c r="D11" s="152"/>
      <c r="E11" s="151"/>
      <c r="F11" s="152"/>
      <c r="G11" s="151"/>
      <c r="H11" s="152"/>
      <c r="I11" s="109"/>
      <c r="J11" s="151"/>
      <c r="K11" s="152"/>
      <c r="L11" s="109"/>
    </row>
    <row r="12" spans="1:14" ht="29.25" customHeight="1" x14ac:dyDescent="0.2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4" ht="33" x14ac:dyDescent="0.2">
      <c r="A13" s="141" t="s">
        <v>54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4" ht="194.25" customHeight="1" x14ac:dyDescent="0.2">
      <c r="A14" s="140" t="s">
        <v>72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7"/>
      <c r="N14" s="8"/>
    </row>
    <row r="15" spans="1:14" ht="15.75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ht="87" customHeight="1" x14ac:dyDescent="0.2">
      <c r="A16" s="147" t="s">
        <v>69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7"/>
    </row>
    <row r="17" spans="1:13" ht="15.75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</sheetData>
  <mergeCells count="42">
    <mergeCell ref="A1:B1"/>
    <mergeCell ref="A16:L16"/>
    <mergeCell ref="I9:I10"/>
    <mergeCell ref="J9:J10"/>
    <mergeCell ref="K9:K10"/>
    <mergeCell ref="L9:L10"/>
    <mergeCell ref="C11:D11"/>
    <mergeCell ref="E11:F11"/>
    <mergeCell ref="G11:H11"/>
    <mergeCell ref="J11:K11"/>
    <mergeCell ref="A9:A10"/>
    <mergeCell ref="B9:B10"/>
    <mergeCell ref="C9:C10"/>
    <mergeCell ref="D9:D10"/>
    <mergeCell ref="E9:F9"/>
    <mergeCell ref="C4:D4"/>
    <mergeCell ref="J6:K6"/>
    <mergeCell ref="G7:H7"/>
    <mergeCell ref="C6:D6"/>
    <mergeCell ref="E6:F6"/>
    <mergeCell ref="G6:H6"/>
    <mergeCell ref="G9:H10"/>
    <mergeCell ref="G8:H8"/>
    <mergeCell ref="A14:L14"/>
    <mergeCell ref="A13:L13"/>
    <mergeCell ref="A12:L12"/>
    <mergeCell ref="J5:K5"/>
    <mergeCell ref="C5:D5"/>
    <mergeCell ref="E5:F5"/>
    <mergeCell ref="G5:H5"/>
    <mergeCell ref="C3:D3"/>
    <mergeCell ref="E3:F3"/>
    <mergeCell ref="G3:H3"/>
    <mergeCell ref="J3:K3"/>
    <mergeCell ref="J4:K4"/>
    <mergeCell ref="E4:F4"/>
    <mergeCell ref="G4:H4"/>
    <mergeCell ref="C1:D1"/>
    <mergeCell ref="E1:F1"/>
    <mergeCell ref="G1:H1"/>
    <mergeCell ref="J1:K1"/>
    <mergeCell ref="C2:L2"/>
  </mergeCells>
  <printOptions horizontalCentered="1"/>
  <pageMargins left="0.23622047244094491" right="0.23622047244094491" top="0.94488188976377963" bottom="0.35433070866141736" header="0.39370078740157483" footer="0.31496062992125984"/>
  <pageSetup paperSize="9" scale="34" orientation="landscape" r:id="rId1"/>
  <headerFooter>
    <oddHeader>&amp;L&amp;G&amp;C&amp;"Times New Roman,Normale"&amp;36
Schema Generale dei coefficienti per il calcolo della Superficie Catastale&amp;R&amp;20Allegato al Modello di istanza per la rettifica/iscrizione della superficie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G17"/>
  <sheetViews>
    <sheetView view="pageLayout" zoomScale="50" zoomScaleNormal="50" zoomScalePageLayoutView="50" workbookViewId="0">
      <selection activeCell="G5" sqref="G5:G15"/>
    </sheetView>
  </sheetViews>
  <sheetFormatPr defaultRowHeight="12.75" x14ac:dyDescent="0.2"/>
  <cols>
    <col min="1" max="1" width="13.42578125" style="3" customWidth="1"/>
    <col min="2" max="2" width="48.85546875" style="3" customWidth="1"/>
    <col min="3" max="5" width="60.28515625" style="3" customWidth="1"/>
    <col min="6" max="6" width="60.28515625" style="3" hidden="1" customWidth="1"/>
    <col min="7" max="7" width="60.28515625" style="3" customWidth="1"/>
    <col min="8" max="16384" width="9.140625" style="3"/>
  </cols>
  <sheetData>
    <row r="1" spans="1:7" ht="195" customHeight="1" thickBot="1" x14ac:dyDescent="0.25">
      <c r="A1" s="168" t="s">
        <v>46</v>
      </c>
      <c r="B1" s="169"/>
      <c r="C1" s="169"/>
      <c r="D1" s="169"/>
      <c r="E1" s="169"/>
      <c r="F1" s="169"/>
      <c r="G1" s="170"/>
    </row>
    <row r="2" spans="1:7" ht="27" customHeight="1" x14ac:dyDescent="0.2">
      <c r="A2" s="174"/>
      <c r="B2" s="175"/>
      <c r="C2" s="178" t="s">
        <v>56</v>
      </c>
      <c r="D2" s="180" t="s">
        <v>0</v>
      </c>
      <c r="E2" s="181"/>
      <c r="F2" s="181"/>
      <c r="G2" s="182"/>
    </row>
    <row r="3" spans="1:7" ht="27" customHeight="1" thickBot="1" x14ac:dyDescent="0.25">
      <c r="A3" s="176"/>
      <c r="B3" s="177"/>
      <c r="C3" s="179"/>
      <c r="D3" s="23" t="s">
        <v>1</v>
      </c>
      <c r="E3" s="24"/>
      <c r="F3" s="23"/>
      <c r="G3" s="25" t="s">
        <v>4</v>
      </c>
    </row>
    <row r="4" spans="1:7" ht="27" customHeight="1" x14ac:dyDescent="0.2">
      <c r="A4" s="48" t="s">
        <v>42</v>
      </c>
      <c r="B4" s="47" t="s">
        <v>41</v>
      </c>
      <c r="C4" s="26" t="s">
        <v>5</v>
      </c>
      <c r="D4" s="23" t="s">
        <v>6</v>
      </c>
      <c r="E4" s="27"/>
      <c r="F4" s="23"/>
      <c r="G4" s="25" t="s">
        <v>7</v>
      </c>
    </row>
    <row r="5" spans="1:7" ht="90" customHeight="1" x14ac:dyDescent="0.2">
      <c r="A5" s="13" t="s">
        <v>12</v>
      </c>
      <c r="B5" s="14" t="s">
        <v>31</v>
      </c>
      <c r="C5" s="44"/>
      <c r="D5" s="40">
        <v>1</v>
      </c>
      <c r="E5" s="16"/>
      <c r="F5" s="15"/>
      <c r="G5" s="121">
        <f>C5*D5</f>
        <v>0</v>
      </c>
    </row>
    <row r="6" spans="1:7" ht="90" customHeight="1" x14ac:dyDescent="0.2">
      <c r="A6" s="13" t="s">
        <v>2</v>
      </c>
      <c r="B6" s="14" t="s">
        <v>32</v>
      </c>
      <c r="C6" s="44"/>
      <c r="D6" s="41">
        <v>0.5</v>
      </c>
      <c r="E6" s="16"/>
      <c r="F6" s="17"/>
      <c r="G6" s="121">
        <f>C6*D6</f>
        <v>0</v>
      </c>
    </row>
    <row r="7" spans="1:7" ht="90" customHeight="1" x14ac:dyDescent="0.2">
      <c r="A7" s="13" t="s">
        <v>3</v>
      </c>
      <c r="B7" s="14" t="s">
        <v>33</v>
      </c>
      <c r="C7" s="44"/>
      <c r="D7" s="41">
        <v>0.25</v>
      </c>
      <c r="E7" s="18"/>
      <c r="F7" s="17"/>
      <c r="G7" s="121">
        <f>C7*D7</f>
        <v>0</v>
      </c>
    </row>
    <row r="8" spans="1:7" ht="45" customHeight="1" x14ac:dyDescent="0.2">
      <c r="A8" s="162" t="s">
        <v>15</v>
      </c>
      <c r="B8" s="160" t="s">
        <v>35</v>
      </c>
      <c r="C8" s="165"/>
      <c r="D8" s="41">
        <v>0.3</v>
      </c>
      <c r="E8" s="19" t="s">
        <v>47</v>
      </c>
      <c r="F8" s="19">
        <f>IF(C8&gt;=25,25*0.3,C8*0.3)</f>
        <v>0</v>
      </c>
      <c r="G8" s="171">
        <f>+F8+F9</f>
        <v>0</v>
      </c>
    </row>
    <row r="9" spans="1:7" ht="45" customHeight="1" x14ac:dyDescent="0.2">
      <c r="A9" s="162"/>
      <c r="B9" s="164"/>
      <c r="C9" s="167"/>
      <c r="D9" s="41">
        <v>0.1</v>
      </c>
      <c r="E9" s="19" t="s">
        <v>48</v>
      </c>
      <c r="F9" s="20">
        <f>IF(C8&gt;25,(C8-25)*0.1,0)</f>
        <v>0</v>
      </c>
      <c r="G9" s="173"/>
    </row>
    <row r="10" spans="1:7" ht="45" customHeight="1" x14ac:dyDescent="0.2">
      <c r="A10" s="162" t="s">
        <v>14</v>
      </c>
      <c r="B10" s="160" t="s">
        <v>36</v>
      </c>
      <c r="C10" s="165"/>
      <c r="D10" s="41">
        <v>0.15</v>
      </c>
      <c r="E10" s="19" t="s">
        <v>47</v>
      </c>
      <c r="F10" s="19">
        <f>IF(C10&gt;=25,25*0.15,C10*0.15)</f>
        <v>0</v>
      </c>
      <c r="G10" s="171">
        <f>+F10+F11</f>
        <v>0</v>
      </c>
    </row>
    <row r="11" spans="1:7" ht="45" customHeight="1" x14ac:dyDescent="0.2">
      <c r="A11" s="162"/>
      <c r="B11" s="164"/>
      <c r="C11" s="167"/>
      <c r="D11" s="41">
        <v>0.05</v>
      </c>
      <c r="E11" s="19" t="s">
        <v>48</v>
      </c>
      <c r="F11" s="20">
        <f>IF(C10&gt;25,(C10-25)*0.05,0)</f>
        <v>0</v>
      </c>
      <c r="G11" s="173"/>
    </row>
    <row r="12" spans="1:7" ht="45" customHeight="1" x14ac:dyDescent="0.2">
      <c r="A12" s="162" t="s">
        <v>13</v>
      </c>
      <c r="B12" s="160" t="s">
        <v>37</v>
      </c>
      <c r="C12" s="165"/>
      <c r="D12" s="41">
        <v>0.1</v>
      </c>
      <c r="E12" s="19" t="s">
        <v>49</v>
      </c>
      <c r="F12" s="19">
        <f>IF(C12&gt;=C5,C5*0.1,C12*0.1)</f>
        <v>0</v>
      </c>
      <c r="G12" s="171">
        <f>+F12+F13</f>
        <v>0</v>
      </c>
    </row>
    <row r="13" spans="1:7" ht="45" customHeight="1" thickBot="1" x14ac:dyDescent="0.25">
      <c r="A13" s="163"/>
      <c r="B13" s="161"/>
      <c r="C13" s="166"/>
      <c r="D13" s="42">
        <v>0.02</v>
      </c>
      <c r="E13" s="21" t="s">
        <v>50</v>
      </c>
      <c r="F13" s="22">
        <f>IF(C12&gt;C5,(C12-C5)*0.02,0)</f>
        <v>0</v>
      </c>
      <c r="G13" s="172"/>
    </row>
    <row r="14" spans="1:7" ht="45" customHeight="1" x14ac:dyDescent="0.2">
      <c r="A14" s="29"/>
      <c r="B14" s="29"/>
      <c r="C14" s="30"/>
      <c r="D14" s="33" t="s">
        <v>9</v>
      </c>
      <c r="E14" s="28" t="s">
        <v>8</v>
      </c>
      <c r="F14" s="34"/>
      <c r="G14" s="122">
        <f>SUM(G5:G13)</f>
        <v>0</v>
      </c>
    </row>
    <row r="15" spans="1:7" ht="45" customHeight="1" thickBot="1" x14ac:dyDescent="0.25">
      <c r="A15" s="31"/>
      <c r="B15" s="31"/>
      <c r="C15" s="32"/>
      <c r="D15" s="35" t="s">
        <v>10</v>
      </c>
      <c r="E15" s="36" t="s">
        <v>51</v>
      </c>
      <c r="F15" s="37"/>
      <c r="G15" s="123">
        <f>G5*1.5</f>
        <v>0</v>
      </c>
    </row>
    <row r="16" spans="1:7" ht="33" customHeight="1" thickBot="1" x14ac:dyDescent="0.25">
      <c r="A16" s="9"/>
      <c r="B16" s="9"/>
      <c r="C16" s="9"/>
      <c r="D16" s="9"/>
      <c r="E16" s="38" t="s">
        <v>17</v>
      </c>
      <c r="F16" s="9"/>
      <c r="G16" s="45"/>
    </row>
    <row r="17" spans="1:7" ht="45" customHeight="1" thickBot="1" x14ac:dyDescent="0.25">
      <c r="A17" s="157" t="s">
        <v>45</v>
      </c>
      <c r="B17" s="158"/>
      <c r="C17" s="158"/>
      <c r="D17" s="159"/>
      <c r="E17" s="11"/>
      <c r="F17" s="12"/>
      <c r="G17" s="46">
        <f>ROUND(MIN(G14:G15),0)</f>
        <v>0</v>
      </c>
    </row>
  </sheetData>
  <mergeCells count="17">
    <mergeCell ref="C8:C9"/>
    <mergeCell ref="B8:B9"/>
    <mergeCell ref="A1:G1"/>
    <mergeCell ref="G12:G13"/>
    <mergeCell ref="G10:G11"/>
    <mergeCell ref="A2:B3"/>
    <mergeCell ref="A8:A9"/>
    <mergeCell ref="C2:C3"/>
    <mergeCell ref="D2:G2"/>
    <mergeCell ref="G8:G9"/>
    <mergeCell ref="A17:D17"/>
    <mergeCell ref="B12:B13"/>
    <mergeCell ref="A12:A13"/>
    <mergeCell ref="A10:A11"/>
    <mergeCell ref="B10:B11"/>
    <mergeCell ref="C12:C13"/>
    <mergeCell ref="C10:C11"/>
  </mergeCells>
  <phoneticPr fontId="0" type="noConversion"/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G17"/>
  <sheetViews>
    <sheetView view="pageLayout" zoomScale="60" zoomScaleNormal="50" zoomScalePageLayoutView="60" workbookViewId="0">
      <selection sqref="A1:G1"/>
    </sheetView>
  </sheetViews>
  <sheetFormatPr defaultRowHeight="12.75" x14ac:dyDescent="0.2"/>
  <cols>
    <col min="1" max="1" width="13.42578125" style="3" customWidth="1"/>
    <col min="2" max="2" width="49" style="3" customWidth="1"/>
    <col min="3" max="5" width="60.28515625" style="3" customWidth="1"/>
    <col min="6" max="6" width="60.28515625" style="3" hidden="1" customWidth="1"/>
    <col min="7" max="7" width="60.28515625" style="3" customWidth="1"/>
    <col min="8" max="16384" width="9.140625" style="3"/>
  </cols>
  <sheetData>
    <row r="1" spans="1:7" ht="150" customHeight="1" thickBot="1" x14ac:dyDescent="0.25">
      <c r="A1" s="183" t="s">
        <v>78</v>
      </c>
      <c r="B1" s="184"/>
      <c r="C1" s="184"/>
      <c r="D1" s="184"/>
      <c r="E1" s="184"/>
      <c r="F1" s="184"/>
      <c r="G1" s="185"/>
    </row>
    <row r="2" spans="1:7" s="59" customFormat="1" ht="21" customHeight="1" x14ac:dyDescent="0.3">
      <c r="A2" s="66"/>
      <c r="B2" s="67"/>
      <c r="C2" s="178" t="s">
        <v>56</v>
      </c>
      <c r="D2" s="180" t="s">
        <v>0</v>
      </c>
      <c r="E2" s="181"/>
      <c r="F2" s="181"/>
      <c r="G2" s="182"/>
    </row>
    <row r="3" spans="1:7" s="59" customFormat="1" ht="21" customHeight="1" thickBot="1" x14ac:dyDescent="0.35">
      <c r="A3" s="68"/>
      <c r="B3" s="69"/>
      <c r="C3" s="179"/>
      <c r="D3" s="23" t="s">
        <v>1</v>
      </c>
      <c r="E3" s="24"/>
      <c r="F3" s="23"/>
      <c r="G3" s="25" t="s">
        <v>4</v>
      </c>
    </row>
    <row r="4" spans="1:7" s="59" customFormat="1" ht="21" customHeight="1" x14ac:dyDescent="0.3">
      <c r="A4" s="60" t="s">
        <v>42</v>
      </c>
      <c r="B4" s="61" t="s">
        <v>41</v>
      </c>
      <c r="C4" s="26" t="s">
        <v>5</v>
      </c>
      <c r="D4" s="23" t="s">
        <v>6</v>
      </c>
      <c r="E4" s="27"/>
      <c r="F4" s="23"/>
      <c r="G4" s="25" t="s">
        <v>7</v>
      </c>
    </row>
    <row r="5" spans="1:7" ht="90.75" customHeight="1" x14ac:dyDescent="0.2">
      <c r="A5" s="13" t="s">
        <v>12</v>
      </c>
      <c r="B5" s="14" t="s">
        <v>31</v>
      </c>
      <c r="C5" s="58"/>
      <c r="D5" s="40">
        <v>1</v>
      </c>
      <c r="E5" s="51"/>
      <c r="F5" s="50"/>
      <c r="G5" s="121">
        <f>C5*D5</f>
        <v>0</v>
      </c>
    </row>
    <row r="6" spans="1:7" ht="90.75" customHeight="1" x14ac:dyDescent="0.2">
      <c r="A6" s="13" t="s">
        <v>2</v>
      </c>
      <c r="B6" s="14" t="s">
        <v>32</v>
      </c>
      <c r="C6" s="58"/>
      <c r="D6" s="41">
        <v>0.5</v>
      </c>
      <c r="E6" s="51"/>
      <c r="F6" s="52"/>
      <c r="G6" s="121">
        <f>C6*D6</f>
        <v>0</v>
      </c>
    </row>
    <row r="7" spans="1:7" ht="90.75" customHeight="1" x14ac:dyDescent="0.2">
      <c r="A7" s="13" t="s">
        <v>3</v>
      </c>
      <c r="B7" s="14" t="s">
        <v>33</v>
      </c>
      <c r="C7" s="58"/>
      <c r="D7" s="41">
        <v>0.25</v>
      </c>
      <c r="E7" s="53"/>
      <c r="F7" s="52"/>
      <c r="G7" s="121">
        <f>C7*D7</f>
        <v>0</v>
      </c>
    </row>
    <row r="8" spans="1:7" ht="45.75" customHeight="1" x14ac:dyDescent="0.2">
      <c r="A8" s="162" t="s">
        <v>15</v>
      </c>
      <c r="B8" s="160" t="s">
        <v>35</v>
      </c>
      <c r="C8" s="189"/>
      <c r="D8" s="41">
        <v>0.3</v>
      </c>
      <c r="E8" s="19" t="s">
        <v>47</v>
      </c>
      <c r="F8" s="106">
        <f>IF(C8&gt;=25,25*0.3,C8*0.3)</f>
        <v>0</v>
      </c>
      <c r="G8" s="171">
        <f>+F8+F9</f>
        <v>0</v>
      </c>
    </row>
    <row r="9" spans="1:7" ht="45.75" customHeight="1" x14ac:dyDescent="0.2">
      <c r="A9" s="162"/>
      <c r="B9" s="164"/>
      <c r="C9" s="190"/>
      <c r="D9" s="41">
        <v>0.1</v>
      </c>
      <c r="E9" s="19" t="s">
        <v>48</v>
      </c>
      <c r="F9" s="107">
        <f>IF(C8&gt;25,(C8-25)*0.1,0)</f>
        <v>0</v>
      </c>
      <c r="G9" s="173"/>
    </row>
    <row r="10" spans="1:7" ht="45.75" customHeight="1" x14ac:dyDescent="0.2">
      <c r="A10" s="162" t="s">
        <v>14</v>
      </c>
      <c r="B10" s="160" t="s">
        <v>36</v>
      </c>
      <c r="C10" s="189"/>
      <c r="D10" s="41">
        <v>0.15</v>
      </c>
      <c r="E10" s="19" t="s">
        <v>47</v>
      </c>
      <c r="F10" s="106">
        <f>IF(C10&gt;=25,25*0.15,C10*0.15)</f>
        <v>0</v>
      </c>
      <c r="G10" s="171">
        <f>+F10+F11</f>
        <v>0</v>
      </c>
    </row>
    <row r="11" spans="1:7" ht="45.75" customHeight="1" x14ac:dyDescent="0.2">
      <c r="A11" s="162"/>
      <c r="B11" s="164"/>
      <c r="C11" s="190"/>
      <c r="D11" s="41">
        <v>0.05</v>
      </c>
      <c r="E11" s="19" t="s">
        <v>48</v>
      </c>
      <c r="F11" s="107">
        <f>IF(C10&gt;25,(C10-25)*0.05,0)</f>
        <v>0</v>
      </c>
      <c r="G11" s="173"/>
    </row>
    <row r="12" spans="1:7" ht="72" customHeight="1" x14ac:dyDescent="0.2">
      <c r="A12" s="162" t="s">
        <v>13</v>
      </c>
      <c r="B12" s="160" t="s">
        <v>57</v>
      </c>
      <c r="C12" s="189"/>
      <c r="D12" s="41">
        <v>0.1</v>
      </c>
      <c r="E12" s="19" t="s">
        <v>67</v>
      </c>
      <c r="F12" s="106">
        <f>IF(C12&gt;C5*5,C5*0.1,0)</f>
        <v>0</v>
      </c>
      <c r="G12" s="171">
        <f>+F12+F13</f>
        <v>0</v>
      </c>
    </row>
    <row r="13" spans="1:7" ht="72" customHeight="1" thickBot="1" x14ac:dyDescent="0.25">
      <c r="A13" s="163"/>
      <c r="B13" s="161"/>
      <c r="C13" s="191"/>
      <c r="D13" s="62">
        <v>0.02</v>
      </c>
      <c r="E13" s="63" t="s">
        <v>68</v>
      </c>
      <c r="F13" s="108">
        <f>IF(C12&gt;C5*5+C5,(C12-(C5*5+C5))*0.02,0)</f>
        <v>0</v>
      </c>
      <c r="G13" s="192"/>
    </row>
    <row r="14" spans="1:7" ht="45" customHeight="1" x14ac:dyDescent="0.2">
      <c r="C14" s="64"/>
      <c r="D14" s="33" t="s">
        <v>9</v>
      </c>
      <c r="E14" s="28" t="s">
        <v>8</v>
      </c>
      <c r="F14" s="70"/>
      <c r="G14" s="122">
        <f>SUM(G5:G13)</f>
        <v>0</v>
      </c>
    </row>
    <row r="15" spans="1:7" ht="45" customHeight="1" thickBot="1" x14ac:dyDescent="0.25">
      <c r="C15" s="65"/>
      <c r="D15" s="35" t="s">
        <v>10</v>
      </c>
      <c r="E15" s="36" t="s">
        <v>51</v>
      </c>
      <c r="F15" s="71"/>
      <c r="G15" s="123">
        <f>G5*1.5</f>
        <v>0</v>
      </c>
    </row>
    <row r="16" spans="1:7" ht="33" customHeight="1" thickBot="1" x14ac:dyDescent="0.25">
      <c r="A16" s="9"/>
      <c r="B16" s="9"/>
      <c r="C16" s="9"/>
      <c r="D16" s="9"/>
      <c r="E16" s="38" t="s">
        <v>17</v>
      </c>
      <c r="F16" s="9"/>
      <c r="G16" s="45"/>
    </row>
    <row r="17" spans="1:7" ht="45" customHeight="1" thickBot="1" x14ac:dyDescent="0.25">
      <c r="A17" s="186" t="s">
        <v>52</v>
      </c>
      <c r="B17" s="187"/>
      <c r="C17" s="187"/>
      <c r="D17" s="188"/>
      <c r="E17" s="11"/>
      <c r="F17" s="12"/>
      <c r="G17" s="46">
        <f>ROUND(MIN(G14:G15),0)</f>
        <v>0</v>
      </c>
    </row>
  </sheetData>
  <mergeCells count="16">
    <mergeCell ref="C2:C3"/>
    <mergeCell ref="D2:G2"/>
    <mergeCell ref="A1:G1"/>
    <mergeCell ref="A17:D17"/>
    <mergeCell ref="A10:A11"/>
    <mergeCell ref="B10:B11"/>
    <mergeCell ref="C10:C11"/>
    <mergeCell ref="A12:A13"/>
    <mergeCell ref="B12:B13"/>
    <mergeCell ref="C12:C13"/>
    <mergeCell ref="G12:G13"/>
    <mergeCell ref="A8:A9"/>
    <mergeCell ref="B8:B9"/>
    <mergeCell ref="C8:C9"/>
    <mergeCell ref="G8:G9"/>
    <mergeCell ref="G10:G11"/>
  </mergeCells>
  <phoneticPr fontId="0" type="noConversion"/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G13"/>
  <sheetViews>
    <sheetView view="pageLayout" zoomScale="60" zoomScaleNormal="50" zoomScalePageLayoutView="60" workbookViewId="0">
      <selection activeCell="G5" sqref="G5:G11"/>
    </sheetView>
  </sheetViews>
  <sheetFormatPr defaultRowHeight="12.75" x14ac:dyDescent="0.2"/>
  <cols>
    <col min="1" max="1" width="13.28515625" style="3" customWidth="1"/>
    <col min="2" max="2" width="48.85546875" style="3" customWidth="1"/>
    <col min="3" max="5" width="60.28515625" style="3" customWidth="1"/>
    <col min="6" max="6" width="60.28515625" style="3" hidden="1" customWidth="1"/>
    <col min="7" max="7" width="60.28515625" style="3" customWidth="1"/>
    <col min="8" max="16384" width="9.140625" style="3"/>
  </cols>
  <sheetData>
    <row r="1" spans="1:7" ht="194.25" customHeight="1" thickBot="1" x14ac:dyDescent="0.25">
      <c r="A1" s="193" t="s">
        <v>46</v>
      </c>
      <c r="B1" s="194"/>
      <c r="C1" s="194"/>
      <c r="D1" s="194"/>
      <c r="E1" s="194"/>
      <c r="F1" s="194"/>
      <c r="G1" s="195"/>
    </row>
    <row r="2" spans="1:7" ht="21" customHeight="1" x14ac:dyDescent="0.2">
      <c r="A2" s="82"/>
      <c r="B2" s="79"/>
      <c r="C2" s="196" t="s">
        <v>56</v>
      </c>
      <c r="D2" s="180" t="s">
        <v>0</v>
      </c>
      <c r="E2" s="181"/>
      <c r="F2" s="181"/>
      <c r="G2" s="182"/>
    </row>
    <row r="3" spans="1:7" ht="21" customHeight="1" thickBot="1" x14ac:dyDescent="0.25">
      <c r="A3" s="83"/>
      <c r="B3" s="80"/>
      <c r="C3" s="197"/>
      <c r="D3" s="23" t="s">
        <v>1</v>
      </c>
      <c r="E3" s="24"/>
      <c r="F3" s="23"/>
      <c r="G3" s="25" t="s">
        <v>4</v>
      </c>
    </row>
    <row r="4" spans="1:7" ht="21" customHeight="1" x14ac:dyDescent="0.2">
      <c r="A4" s="60" t="s">
        <v>42</v>
      </c>
      <c r="B4" s="61" t="s">
        <v>41</v>
      </c>
      <c r="C4" s="26" t="s">
        <v>5</v>
      </c>
      <c r="D4" s="23" t="s">
        <v>6</v>
      </c>
      <c r="E4" s="198"/>
      <c r="F4" s="77"/>
      <c r="G4" s="25" t="s">
        <v>7</v>
      </c>
    </row>
    <row r="5" spans="1:7" ht="90" customHeight="1" x14ac:dyDescent="0.2">
      <c r="A5" s="13" t="s">
        <v>12</v>
      </c>
      <c r="B5" s="14" t="s">
        <v>31</v>
      </c>
      <c r="C5" s="58"/>
      <c r="D5" s="40">
        <v>1</v>
      </c>
      <c r="E5" s="198"/>
      <c r="F5" s="40"/>
      <c r="G5" s="121">
        <f>C5*D5</f>
        <v>0</v>
      </c>
    </row>
    <row r="6" spans="1:7" ht="90" customHeight="1" x14ac:dyDescent="0.2">
      <c r="A6" s="13" t="s">
        <v>2</v>
      </c>
      <c r="B6" s="14" t="s">
        <v>32</v>
      </c>
      <c r="C6" s="58"/>
      <c r="D6" s="41">
        <v>0.5</v>
      </c>
      <c r="E6" s="198"/>
      <c r="F6" s="41"/>
      <c r="G6" s="121">
        <f>C6*D6</f>
        <v>0</v>
      </c>
    </row>
    <row r="7" spans="1:7" ht="90" customHeight="1" x14ac:dyDescent="0.2">
      <c r="A7" s="13" t="s">
        <v>3</v>
      </c>
      <c r="B7" s="14" t="s">
        <v>33</v>
      </c>
      <c r="C7" s="58"/>
      <c r="D7" s="41">
        <v>0.25</v>
      </c>
      <c r="E7" s="198"/>
      <c r="F7" s="41"/>
      <c r="G7" s="121">
        <f>C7*D7</f>
        <v>0</v>
      </c>
    </row>
    <row r="8" spans="1:7" ht="93" customHeight="1" x14ac:dyDescent="0.2">
      <c r="A8" s="13" t="s">
        <v>15</v>
      </c>
      <c r="B8" s="43" t="s">
        <v>35</v>
      </c>
      <c r="C8" s="58"/>
      <c r="D8" s="41">
        <v>0.1</v>
      </c>
      <c r="E8" s="198"/>
      <c r="F8" s="78"/>
      <c r="G8" s="121">
        <f>C8*D8</f>
        <v>0</v>
      </c>
    </row>
    <row r="9" spans="1:7" ht="93" customHeight="1" thickBot="1" x14ac:dyDescent="0.25">
      <c r="A9" s="39" t="s">
        <v>14</v>
      </c>
      <c r="B9" s="105" t="s">
        <v>37</v>
      </c>
      <c r="C9" s="84"/>
      <c r="D9" s="42">
        <v>0.1</v>
      </c>
      <c r="E9" s="199"/>
      <c r="F9" s="85"/>
      <c r="G9" s="124">
        <f>C9*D9</f>
        <v>0</v>
      </c>
    </row>
    <row r="10" spans="1:7" ht="45" customHeight="1" x14ac:dyDescent="0.2">
      <c r="C10" s="65"/>
      <c r="D10" s="81" t="s">
        <v>9</v>
      </c>
      <c r="E10" s="86" t="s">
        <v>8</v>
      </c>
      <c r="F10" s="57"/>
      <c r="G10" s="125">
        <f>SUM(G5:G9)</f>
        <v>0</v>
      </c>
    </row>
    <row r="11" spans="1:7" ht="45" customHeight="1" thickBot="1" x14ac:dyDescent="0.25">
      <c r="C11" s="65"/>
      <c r="D11" s="35" t="s">
        <v>10</v>
      </c>
      <c r="E11" s="36" t="s">
        <v>51</v>
      </c>
      <c r="F11" s="37"/>
      <c r="G11" s="123">
        <f>G5*1.5</f>
        <v>0</v>
      </c>
    </row>
    <row r="12" spans="1:7" ht="33" customHeight="1" thickBot="1" x14ac:dyDescent="0.25">
      <c r="A12" s="9"/>
      <c r="B12" s="9"/>
      <c r="C12" s="9"/>
      <c r="D12" s="9"/>
      <c r="E12" s="38" t="s">
        <v>17</v>
      </c>
      <c r="F12" s="9"/>
      <c r="G12" s="45"/>
    </row>
    <row r="13" spans="1:7" ht="45" customHeight="1" thickBot="1" x14ac:dyDescent="0.25">
      <c r="A13" s="186" t="s">
        <v>52</v>
      </c>
      <c r="B13" s="187"/>
      <c r="C13" s="187"/>
      <c r="D13" s="188"/>
      <c r="E13" s="11"/>
      <c r="F13" s="12"/>
      <c r="G13" s="46">
        <f>ROUND(MIN(G10:G11),0)</f>
        <v>0</v>
      </c>
    </row>
  </sheetData>
  <mergeCells count="5">
    <mergeCell ref="A1:G1"/>
    <mergeCell ref="A13:D13"/>
    <mergeCell ref="C2:C3"/>
    <mergeCell ref="D2:G2"/>
    <mergeCell ref="E4:E9"/>
  </mergeCells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G49"/>
  <sheetViews>
    <sheetView view="pageLayout" zoomScale="60" zoomScaleNormal="50" zoomScalePageLayoutView="60" workbookViewId="0">
      <selection sqref="A1:G1"/>
    </sheetView>
  </sheetViews>
  <sheetFormatPr defaultRowHeight="12.75" x14ac:dyDescent="0.2"/>
  <cols>
    <col min="1" max="1" width="13.28515625" style="3" customWidth="1"/>
    <col min="2" max="2" width="48.85546875" style="3" customWidth="1"/>
    <col min="3" max="5" width="60.28515625" style="3" customWidth="1"/>
    <col min="6" max="6" width="60.28515625" style="3" hidden="1" customWidth="1"/>
    <col min="7" max="7" width="60.28515625" style="3" customWidth="1"/>
    <col min="8" max="16384" width="9.140625" style="3"/>
  </cols>
  <sheetData>
    <row r="1" spans="1:7" ht="150.75" customHeight="1" thickBot="1" x14ac:dyDescent="0.25">
      <c r="A1" s="200" t="s">
        <v>77</v>
      </c>
      <c r="B1" s="201"/>
      <c r="C1" s="201"/>
      <c r="D1" s="201"/>
      <c r="E1" s="201"/>
      <c r="F1" s="201"/>
      <c r="G1" s="202"/>
    </row>
    <row r="2" spans="1:7" ht="21" customHeight="1" x14ac:dyDescent="0.2">
      <c r="A2" s="82"/>
      <c r="B2" s="87"/>
      <c r="C2" s="178" t="s">
        <v>56</v>
      </c>
      <c r="D2" s="180" t="s">
        <v>0</v>
      </c>
      <c r="E2" s="181"/>
      <c r="F2" s="181"/>
      <c r="G2" s="182"/>
    </row>
    <row r="3" spans="1:7" ht="21" customHeight="1" thickBot="1" x14ac:dyDescent="0.25">
      <c r="A3" s="83"/>
      <c r="B3" s="88"/>
      <c r="C3" s="179"/>
      <c r="D3" s="23" t="s">
        <v>1</v>
      </c>
      <c r="E3" s="203"/>
      <c r="F3" s="49"/>
      <c r="G3" s="25" t="s">
        <v>4</v>
      </c>
    </row>
    <row r="4" spans="1:7" ht="21" customHeight="1" x14ac:dyDescent="0.2">
      <c r="A4" s="60" t="s">
        <v>42</v>
      </c>
      <c r="B4" s="61" t="s">
        <v>41</v>
      </c>
      <c r="C4" s="26" t="s">
        <v>5</v>
      </c>
      <c r="D4" s="23" t="s">
        <v>6</v>
      </c>
      <c r="E4" s="204"/>
      <c r="F4" s="49"/>
      <c r="G4" s="25" t="s">
        <v>7</v>
      </c>
    </row>
    <row r="5" spans="1:7" ht="90" customHeight="1" x14ac:dyDescent="0.2">
      <c r="A5" s="13" t="s">
        <v>12</v>
      </c>
      <c r="B5" s="14" t="s">
        <v>38</v>
      </c>
      <c r="C5" s="96"/>
      <c r="D5" s="40">
        <v>1</v>
      </c>
      <c r="E5" s="204"/>
      <c r="F5" s="50"/>
      <c r="G5" s="121">
        <f t="shared" ref="G5:G11" si="0">C5*D5</f>
        <v>0</v>
      </c>
    </row>
    <row r="6" spans="1:7" ht="90" customHeight="1" x14ac:dyDescent="0.2">
      <c r="A6" s="13" t="s">
        <v>11</v>
      </c>
      <c r="B6" s="14" t="s">
        <v>40</v>
      </c>
      <c r="C6" s="96"/>
      <c r="D6" s="40">
        <v>0.5</v>
      </c>
      <c r="E6" s="204"/>
      <c r="F6" s="50"/>
      <c r="G6" s="121">
        <f t="shared" si="0"/>
        <v>0</v>
      </c>
    </row>
    <row r="7" spans="1:7" ht="90" customHeight="1" x14ac:dyDescent="0.2">
      <c r="A7" s="13" t="s">
        <v>2</v>
      </c>
      <c r="B7" s="14" t="s">
        <v>32</v>
      </c>
      <c r="C7" s="96"/>
      <c r="D7" s="41">
        <v>0.5</v>
      </c>
      <c r="E7" s="204"/>
      <c r="F7" s="52"/>
      <c r="G7" s="121">
        <f t="shared" si="0"/>
        <v>0</v>
      </c>
    </row>
    <row r="8" spans="1:7" ht="90" customHeight="1" x14ac:dyDescent="0.2">
      <c r="A8" s="13" t="s">
        <v>3</v>
      </c>
      <c r="B8" s="14" t="s">
        <v>33</v>
      </c>
      <c r="C8" s="58"/>
      <c r="D8" s="41">
        <v>0.25</v>
      </c>
      <c r="E8" s="204"/>
      <c r="F8" s="52"/>
      <c r="G8" s="121">
        <f t="shared" si="0"/>
        <v>0</v>
      </c>
    </row>
    <row r="9" spans="1:7" ht="90" customHeight="1" x14ac:dyDescent="0.2">
      <c r="A9" s="13" t="s">
        <v>15</v>
      </c>
      <c r="B9" s="43" t="s">
        <v>35</v>
      </c>
      <c r="C9" s="58"/>
      <c r="D9" s="41">
        <v>0.1</v>
      </c>
      <c r="E9" s="204"/>
      <c r="F9" s="55"/>
      <c r="G9" s="121">
        <f t="shared" si="0"/>
        <v>0</v>
      </c>
    </row>
    <row r="10" spans="1:7" ht="90" customHeight="1" x14ac:dyDescent="0.2">
      <c r="A10" s="13" t="s">
        <v>14</v>
      </c>
      <c r="B10" s="43" t="s">
        <v>36</v>
      </c>
      <c r="C10" s="58"/>
      <c r="D10" s="41">
        <v>0.1</v>
      </c>
      <c r="E10" s="204"/>
      <c r="F10" s="55"/>
      <c r="G10" s="121">
        <f t="shared" si="0"/>
        <v>0</v>
      </c>
    </row>
    <row r="11" spans="1:7" ht="90" customHeight="1" thickBot="1" x14ac:dyDescent="0.25">
      <c r="A11" s="13" t="s">
        <v>13</v>
      </c>
      <c r="B11" s="105" t="s">
        <v>37</v>
      </c>
      <c r="C11" s="84"/>
      <c r="D11" s="42">
        <v>0.2</v>
      </c>
      <c r="E11" s="205"/>
      <c r="F11" s="56"/>
      <c r="G11" s="124">
        <f t="shared" si="0"/>
        <v>0</v>
      </c>
    </row>
    <row r="12" spans="1:7" ht="33" customHeight="1" thickBot="1" x14ac:dyDescent="0.25">
      <c r="A12" s="9"/>
      <c r="B12" s="9"/>
      <c r="C12" s="9"/>
      <c r="D12" s="9"/>
      <c r="E12" s="9"/>
      <c r="F12" s="9"/>
      <c r="G12" s="10"/>
    </row>
    <row r="13" spans="1:7" ht="45" customHeight="1" thickBot="1" x14ac:dyDescent="0.25">
      <c r="A13" s="157" t="s">
        <v>16</v>
      </c>
      <c r="B13" s="158"/>
      <c r="C13" s="158"/>
      <c r="D13" s="159"/>
      <c r="E13" s="76"/>
      <c r="F13" s="12"/>
      <c r="G13" s="46">
        <f>SUM(G5:G12)</f>
        <v>0</v>
      </c>
    </row>
    <row r="33" spans="1:4" x14ac:dyDescent="0.2">
      <c r="A33" s="31"/>
      <c r="B33" s="31"/>
      <c r="C33" s="31"/>
      <c r="D33" s="31"/>
    </row>
    <row r="34" spans="1:4" x14ac:dyDescent="0.2">
      <c r="A34" s="31"/>
      <c r="B34" s="31"/>
      <c r="C34" s="31"/>
      <c r="D34" s="31"/>
    </row>
    <row r="35" spans="1:4" x14ac:dyDescent="0.2">
      <c r="A35" s="31"/>
      <c r="B35" s="31"/>
      <c r="C35" s="31"/>
      <c r="D35" s="31"/>
    </row>
    <row r="36" spans="1:4" ht="12.75" customHeight="1" x14ac:dyDescent="0.2">
      <c r="A36" s="31"/>
      <c r="B36" s="74"/>
      <c r="C36" s="31"/>
      <c r="D36" s="31"/>
    </row>
    <row r="37" spans="1:4" x14ac:dyDescent="0.2">
      <c r="A37" s="31"/>
      <c r="B37" s="74"/>
      <c r="C37" s="31"/>
      <c r="D37" s="31"/>
    </row>
    <row r="38" spans="1:4" x14ac:dyDescent="0.2">
      <c r="A38" s="31"/>
      <c r="B38" s="31"/>
      <c r="C38" s="31"/>
      <c r="D38" s="31"/>
    </row>
    <row r="39" spans="1:4" x14ac:dyDescent="0.2">
      <c r="A39" s="31"/>
      <c r="B39" s="31"/>
      <c r="C39" s="31"/>
      <c r="D39" s="31"/>
    </row>
    <row r="40" spans="1:4" x14ac:dyDescent="0.2">
      <c r="A40" s="31"/>
      <c r="B40" s="31"/>
      <c r="C40" s="31"/>
      <c r="D40" s="31"/>
    </row>
    <row r="41" spans="1:4" x14ac:dyDescent="0.2">
      <c r="A41" s="31"/>
      <c r="B41" s="31"/>
      <c r="C41" s="31"/>
      <c r="D41" s="31"/>
    </row>
    <row r="42" spans="1:4" x14ac:dyDescent="0.2">
      <c r="A42" s="31"/>
      <c r="B42" s="31"/>
      <c r="C42" s="31"/>
      <c r="D42" s="31"/>
    </row>
    <row r="43" spans="1:4" x14ac:dyDescent="0.2">
      <c r="A43" s="31"/>
      <c r="B43" s="31"/>
      <c r="C43" s="31"/>
      <c r="D43" s="31"/>
    </row>
    <row r="44" spans="1:4" x14ac:dyDescent="0.2">
      <c r="A44" s="31"/>
      <c r="B44" s="31"/>
      <c r="C44" s="31"/>
      <c r="D44" s="31"/>
    </row>
    <row r="45" spans="1:4" x14ac:dyDescent="0.2">
      <c r="A45" s="31"/>
      <c r="B45" s="31"/>
      <c r="C45" s="31"/>
      <c r="D45" s="31"/>
    </row>
    <row r="46" spans="1:4" x14ac:dyDescent="0.2">
      <c r="A46" s="31"/>
      <c r="B46" s="31"/>
      <c r="C46" s="31"/>
      <c r="D46" s="31"/>
    </row>
    <row r="47" spans="1:4" x14ac:dyDescent="0.2">
      <c r="A47" s="31"/>
      <c r="B47" s="31"/>
      <c r="C47" s="31"/>
      <c r="D47" s="31"/>
    </row>
    <row r="48" spans="1:4" x14ac:dyDescent="0.2">
      <c r="A48" s="31"/>
      <c r="B48" s="31"/>
      <c r="C48" s="31"/>
      <c r="D48" s="31"/>
    </row>
    <row r="49" spans="1:4" x14ac:dyDescent="0.2">
      <c r="A49" s="31"/>
      <c r="B49" s="31"/>
      <c r="C49" s="31"/>
      <c r="D49" s="31"/>
    </row>
  </sheetData>
  <mergeCells count="5">
    <mergeCell ref="A1:G1"/>
    <mergeCell ref="A13:D13"/>
    <mergeCell ref="C2:C3"/>
    <mergeCell ref="D2:G2"/>
    <mergeCell ref="E3:E11"/>
  </mergeCells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I21"/>
  <sheetViews>
    <sheetView view="pageLayout" zoomScale="60" zoomScaleNormal="50" zoomScaleSheetLayoutView="40" zoomScalePageLayoutView="60" workbookViewId="0">
      <selection sqref="A1:G1"/>
    </sheetView>
  </sheetViews>
  <sheetFormatPr defaultRowHeight="12.75" x14ac:dyDescent="0.2"/>
  <cols>
    <col min="1" max="1" width="13.28515625" style="3" customWidth="1"/>
    <col min="2" max="2" width="48.85546875" style="3" customWidth="1"/>
    <col min="3" max="5" width="60.28515625" style="3" customWidth="1"/>
    <col min="6" max="6" width="60.28515625" style="3" hidden="1" customWidth="1"/>
    <col min="7" max="7" width="60.28515625" style="3" customWidth="1"/>
    <col min="8" max="17" width="9.140625" style="3"/>
    <col min="18" max="18" width="15.7109375" style="3" customWidth="1"/>
    <col min="19" max="16384" width="9.140625" style="3"/>
  </cols>
  <sheetData>
    <row r="1" spans="1:9" ht="150.75" customHeight="1" thickBot="1" x14ac:dyDescent="0.25">
      <c r="A1" s="200" t="s">
        <v>55</v>
      </c>
      <c r="B1" s="201"/>
      <c r="C1" s="201"/>
      <c r="D1" s="201"/>
      <c r="E1" s="201"/>
      <c r="F1" s="201"/>
      <c r="G1" s="202"/>
    </row>
    <row r="2" spans="1:9" ht="21" customHeight="1" x14ac:dyDescent="0.2">
      <c r="A2" s="82"/>
      <c r="B2" s="87"/>
      <c r="C2" s="178" t="s">
        <v>56</v>
      </c>
      <c r="D2" s="180" t="s">
        <v>0</v>
      </c>
      <c r="E2" s="181"/>
      <c r="F2" s="181"/>
      <c r="G2" s="182"/>
    </row>
    <row r="3" spans="1:9" ht="21" customHeight="1" thickBot="1" x14ac:dyDescent="0.25">
      <c r="A3" s="83"/>
      <c r="B3" s="88"/>
      <c r="C3" s="179"/>
      <c r="D3" s="23" t="s">
        <v>1</v>
      </c>
      <c r="E3" s="73"/>
      <c r="F3" s="49"/>
      <c r="G3" s="25" t="s">
        <v>4</v>
      </c>
    </row>
    <row r="4" spans="1:9" ht="21" customHeight="1" x14ac:dyDescent="0.2">
      <c r="A4" s="60" t="s">
        <v>42</v>
      </c>
      <c r="B4" s="61" t="s">
        <v>41</v>
      </c>
      <c r="C4" s="26" t="s">
        <v>5</v>
      </c>
      <c r="D4" s="23" t="s">
        <v>6</v>
      </c>
      <c r="E4" s="72"/>
      <c r="F4" s="49"/>
      <c r="G4" s="25" t="s">
        <v>7</v>
      </c>
    </row>
    <row r="5" spans="1:9" ht="90" customHeight="1" x14ac:dyDescent="0.2">
      <c r="A5" s="13" t="s">
        <v>12</v>
      </c>
      <c r="B5" s="14" t="s">
        <v>39</v>
      </c>
      <c r="C5" s="96"/>
      <c r="D5" s="40">
        <v>1</v>
      </c>
      <c r="E5" s="51"/>
      <c r="F5" s="50"/>
      <c r="G5" s="121">
        <f>C5*D5</f>
        <v>0</v>
      </c>
    </row>
    <row r="6" spans="1:9" ht="90" customHeight="1" x14ac:dyDescent="0.2">
      <c r="A6" s="13" t="s">
        <v>11</v>
      </c>
      <c r="B6" s="14" t="s">
        <v>40</v>
      </c>
      <c r="C6" s="96"/>
      <c r="D6" s="40">
        <v>0.5</v>
      </c>
      <c r="E6" s="51"/>
      <c r="F6" s="50"/>
      <c r="G6" s="121">
        <f>C6*D6</f>
        <v>0</v>
      </c>
    </row>
    <row r="7" spans="1:9" ht="90" customHeight="1" x14ac:dyDescent="0.2">
      <c r="A7" s="13" t="s">
        <v>2</v>
      </c>
      <c r="B7" s="14" t="s">
        <v>32</v>
      </c>
      <c r="C7" s="96"/>
      <c r="D7" s="41">
        <v>0.5</v>
      </c>
      <c r="E7" s="51"/>
      <c r="F7" s="52"/>
      <c r="G7" s="121">
        <f>C7*D7</f>
        <v>0</v>
      </c>
      <c r="I7" s="75"/>
    </row>
    <row r="8" spans="1:9" ht="90" customHeight="1" x14ac:dyDescent="0.2">
      <c r="A8" s="13" t="s">
        <v>3</v>
      </c>
      <c r="B8" s="14" t="s">
        <v>33</v>
      </c>
      <c r="C8" s="58"/>
      <c r="D8" s="41">
        <v>0.25</v>
      </c>
      <c r="E8" s="53"/>
      <c r="F8" s="52"/>
      <c r="G8" s="121">
        <f>C8*D8</f>
        <v>0</v>
      </c>
    </row>
    <row r="9" spans="1:9" ht="45" customHeight="1" x14ac:dyDescent="0.2">
      <c r="A9" s="162" t="s">
        <v>15</v>
      </c>
      <c r="B9" s="160" t="s">
        <v>35</v>
      </c>
      <c r="C9" s="189"/>
      <c r="D9" s="41">
        <v>0.3</v>
      </c>
      <c r="E9" s="19" t="s">
        <v>47</v>
      </c>
      <c r="F9" s="54">
        <f>IF(C9&gt;=25,25*0.3,C9*0.3)</f>
        <v>0</v>
      </c>
      <c r="G9" s="171">
        <f>+F9+F10</f>
        <v>0</v>
      </c>
    </row>
    <row r="10" spans="1:9" ht="45" customHeight="1" x14ac:dyDescent="0.2">
      <c r="A10" s="210"/>
      <c r="B10" s="164"/>
      <c r="C10" s="190"/>
      <c r="D10" s="41">
        <v>0.1</v>
      </c>
      <c r="E10" s="19" t="s">
        <v>48</v>
      </c>
      <c r="F10" s="55">
        <f>IF(C9&gt;25,(C9-25)*0.1,0)</f>
        <v>0</v>
      </c>
      <c r="G10" s="173"/>
    </row>
    <row r="11" spans="1:9" ht="45" customHeight="1" thickBot="1" x14ac:dyDescent="0.25">
      <c r="A11" s="163" t="s">
        <v>14</v>
      </c>
      <c r="B11" s="207" t="s">
        <v>36</v>
      </c>
      <c r="C11" s="208"/>
      <c r="D11" s="41">
        <v>0.15</v>
      </c>
      <c r="E11" s="19" t="s">
        <v>47</v>
      </c>
      <c r="F11" s="94">
        <f>IF(C11&gt;=25,25*0.15,C11*0.15)</f>
        <v>0</v>
      </c>
      <c r="G11" s="209">
        <f>+F11+F12</f>
        <v>0</v>
      </c>
    </row>
    <row r="12" spans="1:9" ht="45" customHeight="1" x14ac:dyDescent="0.2">
      <c r="A12" s="206"/>
      <c r="B12" s="164"/>
      <c r="C12" s="190"/>
      <c r="D12" s="100">
        <v>0.05</v>
      </c>
      <c r="E12" s="19" t="s">
        <v>48</v>
      </c>
      <c r="F12" s="91">
        <f>IF(C11&gt;25,(C11-25)*0.05,0)</f>
        <v>0</v>
      </c>
      <c r="G12" s="173"/>
    </row>
    <row r="13" spans="1:9" ht="45" customHeight="1" x14ac:dyDescent="0.2">
      <c r="A13" s="162" t="s">
        <v>13</v>
      </c>
      <c r="B13" s="160" t="s">
        <v>37</v>
      </c>
      <c r="C13" s="189"/>
      <c r="D13" s="41">
        <v>0.1</v>
      </c>
      <c r="E13" s="19" t="s">
        <v>58</v>
      </c>
      <c r="F13" s="54">
        <f>IF(C13&gt;=(C5+G6),(C5+G6)*0.1,C13*0.1)</f>
        <v>0</v>
      </c>
      <c r="G13" s="171">
        <f>+F13+F14</f>
        <v>0</v>
      </c>
    </row>
    <row r="14" spans="1:9" ht="38.25" thickBot="1" x14ac:dyDescent="0.25">
      <c r="A14" s="163"/>
      <c r="B14" s="161"/>
      <c r="C14" s="191"/>
      <c r="D14" s="42">
        <v>0.02</v>
      </c>
      <c r="E14" s="21" t="s">
        <v>59</v>
      </c>
      <c r="F14" s="56">
        <f>IF(C13&gt;(C5+G6),(C13-C5-G6)*0.02,0)</f>
        <v>0</v>
      </c>
      <c r="G14" s="172"/>
    </row>
    <row r="15" spans="1:9" ht="45" customHeight="1" x14ac:dyDescent="0.2">
      <c r="C15" s="101"/>
      <c r="D15" s="33" t="s">
        <v>9</v>
      </c>
      <c r="E15" s="28" t="s">
        <v>8</v>
      </c>
      <c r="F15" s="34"/>
      <c r="G15" s="122">
        <f>SUM(G5:G14)</f>
        <v>0</v>
      </c>
    </row>
    <row r="16" spans="1:9" ht="45" customHeight="1" thickBot="1" x14ac:dyDescent="0.25">
      <c r="C16" s="101"/>
      <c r="D16" s="35" t="s">
        <v>10</v>
      </c>
      <c r="E16" s="36" t="s">
        <v>53</v>
      </c>
      <c r="F16" s="37"/>
      <c r="G16" s="123">
        <f>(G5+G6)*1.5</f>
        <v>0</v>
      </c>
    </row>
    <row r="17" spans="1:7" ht="33" customHeight="1" thickBot="1" x14ac:dyDescent="0.25">
      <c r="A17" s="9"/>
      <c r="B17" s="9"/>
      <c r="C17" s="9"/>
      <c r="D17" s="9"/>
      <c r="E17" s="9"/>
      <c r="F17" s="9"/>
      <c r="G17" s="45"/>
    </row>
    <row r="18" spans="1:7" ht="45" customHeight="1" thickBot="1" x14ac:dyDescent="0.25">
      <c r="A18" s="186" t="s">
        <v>52</v>
      </c>
      <c r="B18" s="187"/>
      <c r="C18" s="187"/>
      <c r="D18" s="188"/>
      <c r="E18" s="76"/>
      <c r="F18" s="12"/>
      <c r="G18" s="46">
        <f>ROUND(MIN(G15:G16),0)</f>
        <v>0</v>
      </c>
    </row>
    <row r="21" spans="1:7" x14ac:dyDescent="0.2">
      <c r="E21" s="75"/>
    </row>
  </sheetData>
  <mergeCells count="16">
    <mergeCell ref="A18:D18"/>
    <mergeCell ref="A11:A12"/>
    <mergeCell ref="B11:B12"/>
    <mergeCell ref="C11:C12"/>
    <mergeCell ref="A1:G1"/>
    <mergeCell ref="G11:G12"/>
    <mergeCell ref="A13:A14"/>
    <mergeCell ref="B13:B14"/>
    <mergeCell ref="C13:C14"/>
    <mergeCell ref="G13:G14"/>
    <mergeCell ref="A9:A10"/>
    <mergeCell ref="B9:B10"/>
    <mergeCell ref="C9:C10"/>
    <mergeCell ref="G9:G10"/>
    <mergeCell ref="C2:C3"/>
    <mergeCell ref="D2:G2"/>
  </mergeCells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G48"/>
  <sheetViews>
    <sheetView tabSelected="1" view="pageLayout" zoomScale="60" zoomScaleNormal="50" zoomScalePageLayoutView="60" workbookViewId="0">
      <selection activeCell="E3" sqref="E3:E10"/>
    </sheetView>
  </sheetViews>
  <sheetFormatPr defaultRowHeight="12.75" x14ac:dyDescent="0.2"/>
  <cols>
    <col min="1" max="1" width="13.28515625" style="3" customWidth="1"/>
    <col min="2" max="2" width="48.85546875" style="3" customWidth="1"/>
    <col min="3" max="5" width="60.28515625" style="3" customWidth="1"/>
    <col min="6" max="6" width="60.28515625" style="3" hidden="1" customWidth="1"/>
    <col min="7" max="7" width="60.28515625" style="3" customWidth="1"/>
    <col min="8" max="16384" width="9.140625" style="3"/>
  </cols>
  <sheetData>
    <row r="1" spans="1:7" ht="218.25" customHeight="1" thickBot="1" x14ac:dyDescent="0.25">
      <c r="A1" s="193" t="s">
        <v>46</v>
      </c>
      <c r="B1" s="194"/>
      <c r="C1" s="194"/>
      <c r="D1" s="194"/>
      <c r="E1" s="194"/>
      <c r="F1" s="194"/>
      <c r="G1" s="195"/>
    </row>
    <row r="2" spans="1:7" ht="21" customHeight="1" x14ac:dyDescent="0.2">
      <c r="A2" s="174"/>
      <c r="B2" s="175"/>
      <c r="C2" s="178" t="s">
        <v>56</v>
      </c>
      <c r="D2" s="180" t="s">
        <v>0</v>
      </c>
      <c r="E2" s="181"/>
      <c r="F2" s="181"/>
      <c r="G2" s="182"/>
    </row>
    <row r="3" spans="1:7" ht="21" customHeight="1" thickBot="1" x14ac:dyDescent="0.25">
      <c r="A3" s="176"/>
      <c r="B3" s="177"/>
      <c r="C3" s="179"/>
      <c r="D3" s="23" t="s">
        <v>1</v>
      </c>
      <c r="E3" s="203"/>
      <c r="F3" s="49"/>
      <c r="G3" s="25" t="s">
        <v>4</v>
      </c>
    </row>
    <row r="4" spans="1:7" ht="21" customHeight="1" x14ac:dyDescent="0.2">
      <c r="A4" s="60" t="s">
        <v>42</v>
      </c>
      <c r="B4" s="61" t="s">
        <v>41</v>
      </c>
      <c r="C4" s="26" t="s">
        <v>5</v>
      </c>
      <c r="D4" s="23" t="s">
        <v>6</v>
      </c>
      <c r="E4" s="204"/>
      <c r="F4" s="49"/>
      <c r="G4" s="25" t="s">
        <v>7</v>
      </c>
    </row>
    <row r="5" spans="1:7" ht="90" customHeight="1" x14ac:dyDescent="0.2">
      <c r="A5" s="13" t="s">
        <v>12</v>
      </c>
      <c r="B5" s="14" t="s">
        <v>31</v>
      </c>
      <c r="C5" s="58"/>
      <c r="D5" s="40">
        <v>1</v>
      </c>
      <c r="E5" s="204"/>
      <c r="F5" s="50"/>
      <c r="G5" s="121">
        <f t="shared" ref="G5:G10" si="0">C5*D5</f>
        <v>0</v>
      </c>
    </row>
    <row r="6" spans="1:7" ht="90" customHeight="1" x14ac:dyDescent="0.2">
      <c r="A6" s="13" t="s">
        <v>2</v>
      </c>
      <c r="B6" s="14" t="s">
        <v>32</v>
      </c>
      <c r="C6" s="58"/>
      <c r="D6" s="41">
        <v>0.5</v>
      </c>
      <c r="E6" s="204"/>
      <c r="F6" s="52"/>
      <c r="G6" s="121">
        <f t="shared" si="0"/>
        <v>0</v>
      </c>
    </row>
    <row r="7" spans="1:7" ht="90" customHeight="1" x14ac:dyDescent="0.2">
      <c r="A7" s="13" t="s">
        <v>3</v>
      </c>
      <c r="B7" s="14" t="s">
        <v>33</v>
      </c>
      <c r="C7" s="58"/>
      <c r="D7" s="41">
        <v>0.25</v>
      </c>
      <c r="E7" s="204"/>
      <c r="F7" s="52"/>
      <c r="G7" s="121">
        <f t="shared" si="0"/>
        <v>0</v>
      </c>
    </row>
    <row r="8" spans="1:7" ht="93" customHeight="1" x14ac:dyDescent="0.2">
      <c r="A8" s="13" t="s">
        <v>15</v>
      </c>
      <c r="B8" s="43" t="s">
        <v>35</v>
      </c>
      <c r="C8" s="58"/>
      <c r="D8" s="41">
        <v>0.1</v>
      </c>
      <c r="E8" s="204"/>
      <c r="F8" s="55"/>
      <c r="G8" s="121">
        <f t="shared" si="0"/>
        <v>0</v>
      </c>
    </row>
    <row r="9" spans="1:7" ht="93" customHeight="1" x14ac:dyDescent="0.2">
      <c r="A9" s="13" t="s">
        <v>14</v>
      </c>
      <c r="B9" s="43" t="s">
        <v>36</v>
      </c>
      <c r="C9" s="58"/>
      <c r="D9" s="41">
        <v>0.1</v>
      </c>
      <c r="E9" s="204"/>
      <c r="F9" s="55"/>
      <c r="G9" s="121">
        <f t="shared" si="0"/>
        <v>0</v>
      </c>
    </row>
    <row r="10" spans="1:7" ht="90" customHeight="1" thickBot="1" x14ac:dyDescent="0.25">
      <c r="A10" s="104" t="s">
        <v>13</v>
      </c>
      <c r="B10" s="105" t="s">
        <v>37</v>
      </c>
      <c r="C10" s="84"/>
      <c r="D10" s="42">
        <v>0.1</v>
      </c>
      <c r="E10" s="205"/>
      <c r="F10" s="56"/>
      <c r="G10" s="124">
        <f t="shared" si="0"/>
        <v>0</v>
      </c>
    </row>
    <row r="11" spans="1:7" ht="33" customHeight="1" thickBot="1" x14ac:dyDescent="0.25">
      <c r="A11" s="92"/>
      <c r="B11" s="93"/>
      <c r="C11" s="97"/>
      <c r="D11" s="97"/>
      <c r="E11" s="103" t="s">
        <v>17</v>
      </c>
      <c r="F11" s="93"/>
      <c r="G11" s="98"/>
    </row>
    <row r="12" spans="1:7" ht="45" customHeight="1" thickBot="1" x14ac:dyDescent="0.25">
      <c r="A12" s="211" t="s">
        <v>16</v>
      </c>
      <c r="B12" s="212"/>
      <c r="C12" s="212"/>
      <c r="D12" s="213"/>
      <c r="E12" s="89"/>
      <c r="F12" s="90"/>
      <c r="G12" s="102">
        <f>SUM(G5:G11)</f>
        <v>0</v>
      </c>
    </row>
    <row r="13" spans="1:7" ht="26.25" x14ac:dyDescent="0.4">
      <c r="G13" s="99"/>
    </row>
    <row r="32" spans="1:4" x14ac:dyDescent="0.2">
      <c r="A32" s="31"/>
      <c r="B32" s="31"/>
      <c r="C32" s="31"/>
      <c r="D32" s="31"/>
    </row>
    <row r="33" spans="1:4" x14ac:dyDescent="0.2">
      <c r="A33" s="31"/>
      <c r="B33" s="31"/>
      <c r="C33" s="31"/>
      <c r="D33" s="31"/>
    </row>
    <row r="34" spans="1:4" x14ac:dyDescent="0.2">
      <c r="A34" s="31"/>
      <c r="B34" s="31"/>
      <c r="C34" s="31"/>
      <c r="D34" s="31"/>
    </row>
    <row r="35" spans="1:4" x14ac:dyDescent="0.2">
      <c r="A35" s="31"/>
      <c r="B35" s="74"/>
      <c r="C35" s="31"/>
      <c r="D35" s="31"/>
    </row>
    <row r="36" spans="1:4" x14ac:dyDescent="0.2">
      <c r="A36" s="31"/>
      <c r="B36" s="74"/>
      <c r="C36" s="31"/>
      <c r="D36" s="31"/>
    </row>
    <row r="37" spans="1:4" x14ac:dyDescent="0.2">
      <c r="A37" s="31"/>
      <c r="B37" s="31"/>
      <c r="C37" s="31"/>
      <c r="D37" s="31"/>
    </row>
    <row r="38" spans="1:4" x14ac:dyDescent="0.2">
      <c r="A38" s="31"/>
      <c r="B38" s="31"/>
      <c r="C38" s="31"/>
      <c r="D38" s="31"/>
    </row>
    <row r="39" spans="1:4" x14ac:dyDescent="0.2">
      <c r="A39" s="31"/>
      <c r="B39" s="31"/>
      <c r="C39" s="31"/>
      <c r="D39" s="31"/>
    </row>
    <row r="40" spans="1:4" x14ac:dyDescent="0.2">
      <c r="A40" s="31"/>
      <c r="B40" s="31"/>
      <c r="C40" s="31"/>
      <c r="D40" s="31"/>
    </row>
    <row r="41" spans="1:4" x14ac:dyDescent="0.2">
      <c r="A41" s="31"/>
      <c r="B41" s="31"/>
      <c r="C41" s="31"/>
      <c r="D41" s="31"/>
    </row>
    <row r="42" spans="1:4" x14ac:dyDescent="0.2">
      <c r="A42" s="31"/>
      <c r="B42" s="31"/>
      <c r="C42" s="31"/>
      <c r="D42" s="31"/>
    </row>
    <row r="43" spans="1:4" x14ac:dyDescent="0.2">
      <c r="A43" s="31"/>
      <c r="B43" s="31"/>
      <c r="C43" s="31"/>
      <c r="D43" s="31"/>
    </row>
    <row r="44" spans="1:4" x14ac:dyDescent="0.2">
      <c r="A44" s="31"/>
      <c r="B44" s="31"/>
      <c r="C44" s="31"/>
      <c r="D44" s="31"/>
    </row>
    <row r="45" spans="1:4" x14ac:dyDescent="0.2">
      <c r="A45" s="31"/>
      <c r="B45" s="31"/>
      <c r="C45" s="31"/>
      <c r="D45" s="31"/>
    </row>
    <row r="46" spans="1:4" x14ac:dyDescent="0.2">
      <c r="A46" s="31"/>
      <c r="B46" s="31"/>
      <c r="C46" s="31"/>
      <c r="D46" s="31"/>
    </row>
    <row r="47" spans="1:4" x14ac:dyDescent="0.2">
      <c r="A47" s="31"/>
      <c r="B47" s="31"/>
      <c r="C47" s="31"/>
      <c r="D47" s="31"/>
    </row>
    <row r="48" spans="1:4" x14ac:dyDescent="0.2">
      <c r="A48" s="31"/>
      <c r="B48" s="31"/>
      <c r="C48" s="31"/>
      <c r="D48" s="31"/>
    </row>
  </sheetData>
  <mergeCells count="6">
    <mergeCell ref="A1:G1"/>
    <mergeCell ref="A2:B3"/>
    <mergeCell ref="A12:D12"/>
    <mergeCell ref="C2:C3"/>
    <mergeCell ref="D2:G2"/>
    <mergeCell ref="E3:E10"/>
  </mergeCells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prospetto</vt:lpstr>
      <vt:lpstr>abitazioni</vt:lpstr>
      <vt:lpstr>ville</vt:lpstr>
      <vt:lpstr>"B"</vt:lpstr>
      <vt:lpstr>"C1"</vt:lpstr>
      <vt:lpstr>"C6"</vt:lpstr>
      <vt:lpstr>varie</vt:lpstr>
      <vt:lpstr>prospetto!Area_stampa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Marco_2</dc:creator>
  <cp:lastModifiedBy>LUCARELLI ALFONSO</cp:lastModifiedBy>
  <cp:lastPrinted>2015-10-28T09:09:16Z</cp:lastPrinted>
  <dcterms:created xsi:type="dcterms:W3CDTF">2005-10-02T15:04:26Z</dcterms:created>
  <dcterms:modified xsi:type="dcterms:W3CDTF">2015-10-29T16:26:47Z</dcterms:modified>
</cp:coreProperties>
</file>